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 for Web posting\FY2019\"/>
    </mc:Choice>
  </mc:AlternateContent>
  <bookViews>
    <workbookView xWindow="7725" yWindow="-75" windowWidth="14160" windowHeight="12585" tabRatio="632"/>
  </bookViews>
  <sheets>
    <sheet name="Adj Mid 061019" sheetId="38" r:id="rId1"/>
  </sheets>
  <definedNames>
    <definedName name="_xlnm.Print_Area" localSheetId="0">'Adj Mid 061019'!$A$4:$AM$547</definedName>
    <definedName name="_xlnm.Print_Titles" localSheetId="0">'Adj Mid 061019'!$1:$3</definedName>
  </definedNames>
  <calcPr calcId="162913"/>
</workbook>
</file>

<file path=xl/calcChain.xml><?xml version="1.0" encoding="utf-8"?>
<calcChain xmlns="http://schemas.openxmlformats.org/spreadsheetml/2006/main">
  <c r="A547" i="38" l="1"/>
  <c r="S545" i="38" l="1"/>
  <c r="S544" i="38"/>
  <c r="S543" i="38"/>
  <c r="S542" i="38"/>
  <c r="S541" i="38"/>
  <c r="S540" i="38"/>
  <c r="S539" i="38"/>
  <c r="S538" i="38"/>
  <c r="S537" i="38"/>
  <c r="S536" i="38"/>
  <c r="S535" i="38"/>
  <c r="S534" i="38"/>
  <c r="S533" i="38"/>
  <c r="S532" i="38"/>
  <c r="S531" i="38"/>
  <c r="S530" i="38"/>
  <c r="S529" i="38"/>
  <c r="S528" i="38"/>
  <c r="S527" i="38"/>
  <c r="S526" i="38"/>
  <c r="S525" i="38"/>
  <c r="S524" i="38"/>
  <c r="S523" i="38"/>
  <c r="S522" i="38"/>
  <c r="S521" i="38"/>
  <c r="S520" i="38"/>
  <c r="S519" i="38"/>
  <c r="S518" i="38"/>
  <c r="S517" i="38"/>
  <c r="S516" i="38"/>
  <c r="S515" i="38"/>
  <c r="S514" i="38"/>
  <c r="S513" i="38"/>
  <c r="S512" i="38"/>
  <c r="S511" i="38"/>
  <c r="S510" i="38"/>
  <c r="S509" i="38"/>
  <c r="S508" i="38"/>
  <c r="S507" i="38"/>
  <c r="S506" i="38"/>
  <c r="S505" i="38"/>
  <c r="S504" i="38"/>
  <c r="S503" i="38"/>
  <c r="S502" i="38"/>
  <c r="S501" i="38"/>
  <c r="S500" i="38"/>
  <c r="S499" i="38"/>
  <c r="S498" i="38"/>
  <c r="S497" i="38"/>
  <c r="S496" i="38"/>
  <c r="S495" i="38"/>
  <c r="S494" i="38"/>
  <c r="S493" i="38"/>
  <c r="S492" i="38"/>
  <c r="S491" i="38"/>
  <c r="S490" i="38"/>
  <c r="S489" i="38"/>
  <c r="S488" i="38"/>
  <c r="S487" i="38"/>
  <c r="S486" i="38"/>
  <c r="S485" i="38"/>
  <c r="S484" i="38"/>
  <c r="S483" i="38"/>
  <c r="S482" i="38"/>
  <c r="S481" i="38"/>
  <c r="S480" i="38"/>
  <c r="S479" i="38"/>
  <c r="S478" i="38"/>
  <c r="S477" i="38"/>
  <c r="S476" i="38"/>
  <c r="S475" i="38"/>
  <c r="S474" i="38"/>
  <c r="S473" i="38"/>
  <c r="S472" i="38"/>
  <c r="S471" i="38"/>
  <c r="S470" i="38"/>
  <c r="S469" i="38"/>
  <c r="S468" i="38"/>
  <c r="S467" i="38"/>
  <c r="S466" i="38"/>
  <c r="S465" i="38"/>
  <c r="S464" i="38"/>
  <c r="S463" i="38"/>
  <c r="S462" i="38"/>
  <c r="S461" i="38"/>
  <c r="S460" i="38"/>
  <c r="S459" i="38"/>
  <c r="S458" i="38"/>
  <c r="S457" i="38"/>
  <c r="S456" i="38"/>
  <c r="S455" i="38"/>
  <c r="S454" i="38"/>
  <c r="S453" i="38"/>
  <c r="S452" i="38"/>
  <c r="S451" i="38"/>
  <c r="S450" i="38"/>
  <c r="S449" i="38"/>
  <c r="S448" i="38"/>
  <c r="S447" i="38"/>
  <c r="S446" i="38"/>
  <c r="S445" i="38"/>
  <c r="S444" i="38"/>
  <c r="S443" i="38"/>
  <c r="S442" i="38"/>
  <c r="S441" i="38"/>
  <c r="S440" i="38"/>
  <c r="S439" i="38"/>
  <c r="S438" i="38"/>
  <c r="S437" i="38"/>
  <c r="S436" i="38"/>
  <c r="S435" i="38"/>
  <c r="S434" i="38"/>
  <c r="S433" i="38"/>
  <c r="S432" i="38"/>
  <c r="S431" i="38"/>
  <c r="S430" i="38"/>
  <c r="S429" i="38"/>
  <c r="S428" i="38"/>
  <c r="S427" i="38"/>
  <c r="S426" i="38"/>
  <c r="S425" i="38"/>
  <c r="S424" i="38"/>
  <c r="S423" i="38"/>
  <c r="S422" i="38"/>
  <c r="S421" i="38"/>
  <c r="S420" i="38"/>
  <c r="S419" i="38"/>
  <c r="S418" i="38"/>
  <c r="S417" i="38"/>
  <c r="S416" i="38"/>
  <c r="S415" i="38"/>
  <c r="S414" i="38"/>
  <c r="S413" i="38"/>
  <c r="S412" i="38"/>
  <c r="S411" i="38"/>
  <c r="S410" i="38"/>
  <c r="S409" i="38"/>
  <c r="S408" i="38"/>
  <c r="S407" i="38"/>
  <c r="S406" i="38"/>
  <c r="S405" i="38"/>
  <c r="S404" i="38"/>
  <c r="S403" i="38"/>
  <c r="S402" i="38"/>
  <c r="S401" i="38"/>
  <c r="S400" i="38"/>
  <c r="S399" i="38"/>
  <c r="S398" i="38"/>
  <c r="S397" i="38"/>
  <c r="S396" i="38"/>
  <c r="S395" i="38"/>
  <c r="S394" i="38"/>
  <c r="S393" i="38"/>
  <c r="S392" i="38"/>
  <c r="S391" i="38"/>
  <c r="S390" i="38"/>
  <c r="S389" i="38"/>
  <c r="S388" i="38"/>
  <c r="S387" i="38"/>
  <c r="S386" i="38"/>
  <c r="S385" i="38"/>
  <c r="S384" i="38"/>
  <c r="S383" i="38"/>
  <c r="S382" i="38"/>
  <c r="S381" i="38"/>
  <c r="S380" i="38"/>
  <c r="S379" i="38"/>
  <c r="S378" i="38"/>
  <c r="S377" i="38"/>
  <c r="S376" i="38"/>
  <c r="S375" i="38"/>
  <c r="S374" i="38"/>
  <c r="S373" i="38"/>
  <c r="S372" i="38"/>
  <c r="S371" i="38"/>
  <c r="S370" i="38"/>
  <c r="S369" i="38"/>
  <c r="S368" i="38"/>
  <c r="S367" i="38"/>
  <c r="S366" i="38"/>
  <c r="S365" i="38"/>
  <c r="S364" i="38"/>
  <c r="S363" i="38"/>
  <c r="S362" i="38"/>
  <c r="S361" i="38"/>
  <c r="S360" i="38"/>
  <c r="S359" i="38"/>
  <c r="S358" i="38"/>
  <c r="S357" i="38"/>
  <c r="S356" i="38"/>
  <c r="S355" i="38"/>
  <c r="S354" i="38"/>
  <c r="S353" i="38"/>
  <c r="S352" i="38"/>
  <c r="S351" i="38"/>
  <c r="S350" i="38"/>
  <c r="S349" i="38"/>
  <c r="S348" i="38"/>
  <c r="S347" i="38"/>
  <c r="S346" i="38"/>
  <c r="S345" i="38"/>
  <c r="S344" i="38"/>
  <c r="S343" i="38"/>
  <c r="S342" i="38"/>
  <c r="S341" i="38"/>
  <c r="S340" i="38"/>
  <c r="S339" i="38"/>
  <c r="S338" i="38"/>
  <c r="S337" i="38"/>
  <c r="S336" i="38"/>
  <c r="S335" i="38"/>
  <c r="S334" i="38"/>
  <c r="S333" i="38"/>
  <c r="S332" i="38"/>
  <c r="S331" i="38"/>
  <c r="S330" i="38"/>
  <c r="S329" i="38"/>
  <c r="S328" i="38"/>
  <c r="S327" i="38"/>
  <c r="S326" i="38"/>
  <c r="S325" i="38"/>
  <c r="S324" i="38"/>
  <c r="S323" i="38"/>
  <c r="S322" i="38"/>
  <c r="S321" i="38"/>
  <c r="S320" i="38"/>
  <c r="S319" i="38"/>
  <c r="S318" i="38"/>
  <c r="S317" i="38"/>
  <c r="S316" i="38"/>
  <c r="S315" i="38"/>
  <c r="S314" i="38"/>
  <c r="S313" i="38"/>
  <c r="S312" i="38"/>
  <c r="S311" i="38"/>
  <c r="S310" i="38"/>
  <c r="S309" i="38"/>
  <c r="S308" i="38"/>
  <c r="S307" i="38"/>
  <c r="S306" i="38"/>
  <c r="S305" i="38"/>
  <c r="S304" i="38"/>
  <c r="S303" i="38"/>
  <c r="S302" i="38"/>
  <c r="S301" i="38"/>
  <c r="S300" i="38"/>
  <c r="S299" i="38"/>
  <c r="S298" i="38"/>
  <c r="S297" i="38"/>
  <c r="S296" i="38"/>
  <c r="S295" i="38"/>
  <c r="S294" i="38"/>
  <c r="S293" i="38"/>
  <c r="S292" i="38"/>
  <c r="S291" i="38"/>
  <c r="S290" i="38"/>
  <c r="S289" i="38"/>
  <c r="S288" i="38"/>
  <c r="S287" i="38"/>
  <c r="S286" i="38"/>
  <c r="S285" i="38"/>
  <c r="S284" i="38"/>
  <c r="S283" i="38"/>
  <c r="S282" i="38"/>
  <c r="S281" i="38"/>
  <c r="S280" i="38"/>
  <c r="S279" i="38"/>
  <c r="S278" i="38"/>
  <c r="S277" i="38"/>
  <c r="S276" i="38"/>
  <c r="S275" i="38"/>
  <c r="S274" i="38"/>
  <c r="S273" i="38"/>
  <c r="S272" i="38"/>
  <c r="S271" i="38"/>
  <c r="S270" i="38"/>
  <c r="S269" i="38"/>
  <c r="S268" i="38"/>
  <c r="S267" i="38"/>
  <c r="S266" i="38"/>
  <c r="S265" i="38"/>
  <c r="S264" i="38"/>
  <c r="S263" i="38"/>
  <c r="S262" i="38"/>
  <c r="S261" i="38"/>
  <c r="S260" i="38"/>
  <c r="S259" i="38"/>
  <c r="S258" i="38"/>
  <c r="S257" i="38"/>
  <c r="S256" i="38"/>
  <c r="S255" i="38"/>
  <c r="S254" i="38"/>
  <c r="S253" i="38"/>
  <c r="S252" i="38"/>
  <c r="S251" i="38"/>
  <c r="S250" i="38"/>
  <c r="S249" i="38"/>
  <c r="S248" i="38"/>
  <c r="S247" i="38"/>
  <c r="S246" i="38"/>
  <c r="S245" i="38"/>
  <c r="S244" i="38"/>
  <c r="S243" i="38"/>
  <c r="S242" i="38"/>
  <c r="S241" i="38"/>
  <c r="S240" i="38"/>
  <c r="S239" i="38"/>
  <c r="S238" i="38"/>
  <c r="S237" i="38"/>
  <c r="S236" i="38"/>
  <c r="S235" i="38"/>
  <c r="S234" i="38"/>
  <c r="S233" i="38"/>
  <c r="S232" i="38"/>
  <c r="S231" i="38"/>
  <c r="S230" i="38"/>
  <c r="S229" i="38"/>
  <c r="S228" i="38"/>
  <c r="S227" i="38"/>
  <c r="S226" i="38"/>
  <c r="S225" i="38"/>
  <c r="S224" i="38"/>
  <c r="S223" i="38"/>
  <c r="S222" i="38"/>
  <c r="S221" i="38"/>
  <c r="S220" i="38"/>
  <c r="S219" i="38"/>
  <c r="S218" i="38"/>
  <c r="S217" i="38"/>
  <c r="S216" i="38"/>
  <c r="S215" i="38"/>
  <c r="S214" i="38"/>
  <c r="S213" i="38"/>
  <c r="S212" i="38"/>
  <c r="S211" i="38"/>
  <c r="S210" i="38"/>
  <c r="S209" i="38"/>
  <c r="S208" i="38"/>
  <c r="S207" i="38"/>
  <c r="S206" i="38"/>
  <c r="S205" i="38"/>
  <c r="S204" i="38"/>
  <c r="S203" i="38"/>
  <c r="S202" i="38"/>
  <c r="S201" i="38"/>
  <c r="S200" i="38"/>
  <c r="S199" i="38"/>
  <c r="S198" i="38"/>
  <c r="S197" i="38"/>
  <c r="S196" i="38"/>
  <c r="S195" i="38"/>
  <c r="S194" i="38"/>
  <c r="S193" i="38"/>
  <c r="S192" i="38"/>
  <c r="S191" i="38"/>
  <c r="S190" i="38"/>
  <c r="S189" i="38"/>
  <c r="S188" i="38"/>
  <c r="S187" i="38"/>
  <c r="S186" i="38"/>
  <c r="S185" i="38"/>
  <c r="S184" i="38"/>
  <c r="S183" i="38"/>
  <c r="S182" i="38"/>
  <c r="S181" i="38"/>
  <c r="S180" i="38"/>
  <c r="S179" i="38"/>
  <c r="S178" i="38"/>
  <c r="S177" i="38"/>
  <c r="S176" i="38"/>
  <c r="S175" i="38"/>
  <c r="S174" i="38"/>
  <c r="S173" i="38"/>
  <c r="S172" i="38"/>
  <c r="S171" i="38"/>
  <c r="S170" i="38"/>
  <c r="S169" i="38"/>
  <c r="S168" i="38"/>
  <c r="S167" i="38"/>
  <c r="S166" i="38"/>
  <c r="S165" i="38"/>
  <c r="S164" i="38"/>
  <c r="S163" i="38"/>
  <c r="S162" i="38"/>
  <c r="S161" i="38"/>
  <c r="S160" i="38"/>
  <c r="S159" i="38"/>
  <c r="S158" i="38"/>
  <c r="S157" i="38"/>
  <c r="S156" i="38"/>
  <c r="S155" i="38"/>
  <c r="S154" i="38"/>
  <c r="S153" i="38"/>
  <c r="S152" i="38"/>
  <c r="S151" i="38"/>
  <c r="S150" i="38"/>
  <c r="S149" i="38"/>
  <c r="S148" i="38"/>
  <c r="S147" i="38"/>
  <c r="S146" i="38"/>
  <c r="S145" i="38"/>
  <c r="S144" i="38"/>
  <c r="S143" i="38"/>
  <c r="S142" i="38"/>
  <c r="S141" i="38"/>
  <c r="S140" i="38"/>
  <c r="S139" i="38"/>
  <c r="S138" i="38"/>
  <c r="S137" i="38"/>
  <c r="S136" i="38"/>
  <c r="S135" i="38"/>
  <c r="S134" i="38"/>
  <c r="S133" i="38"/>
  <c r="S132" i="38"/>
  <c r="S131" i="38"/>
  <c r="S130" i="38"/>
  <c r="S129" i="38"/>
  <c r="S128" i="38"/>
  <c r="S127" i="38"/>
  <c r="S126" i="38"/>
  <c r="S125" i="38"/>
  <c r="S124" i="38"/>
  <c r="S123" i="38"/>
  <c r="S122" i="38"/>
  <c r="S121" i="38"/>
  <c r="S120" i="38"/>
  <c r="S119" i="38"/>
  <c r="S118" i="38"/>
  <c r="S117" i="38"/>
  <c r="S116" i="38"/>
  <c r="S115" i="38"/>
  <c r="S114" i="38"/>
  <c r="S113" i="38"/>
  <c r="S112" i="38"/>
  <c r="S111" i="38"/>
  <c r="S110" i="38"/>
  <c r="S109" i="38"/>
  <c r="S108" i="38"/>
  <c r="S107" i="38"/>
  <c r="S106" i="38"/>
  <c r="S105" i="38"/>
  <c r="S104" i="38"/>
  <c r="S103" i="38"/>
  <c r="S102" i="38"/>
  <c r="S101" i="38"/>
  <c r="S100" i="38"/>
  <c r="S99" i="38"/>
  <c r="S98" i="38"/>
  <c r="S97" i="38"/>
  <c r="S96" i="38"/>
  <c r="S95" i="38"/>
  <c r="S94" i="38"/>
  <c r="S93" i="38"/>
  <c r="S92" i="38"/>
  <c r="S91" i="38"/>
  <c r="S90" i="38"/>
  <c r="S89" i="38"/>
  <c r="S88" i="38"/>
  <c r="S87" i="38"/>
  <c r="S86" i="38"/>
  <c r="S85" i="38"/>
  <c r="S84" i="38"/>
  <c r="S83" i="38"/>
  <c r="S82" i="38"/>
  <c r="S81" i="38"/>
  <c r="S80" i="38"/>
  <c r="S79" i="38"/>
  <c r="S78" i="38"/>
  <c r="S77" i="38"/>
  <c r="S76" i="38"/>
  <c r="S75" i="38"/>
  <c r="S74" i="38"/>
  <c r="S73" i="38"/>
  <c r="S72" i="38"/>
  <c r="S71" i="38"/>
  <c r="S70" i="38"/>
  <c r="S69" i="38"/>
  <c r="S68" i="38"/>
  <c r="S67" i="38"/>
  <c r="S66" i="38"/>
  <c r="S65" i="38"/>
  <c r="S64" i="38"/>
  <c r="S63" i="38"/>
  <c r="S62" i="38"/>
  <c r="S61" i="38"/>
  <c r="S60" i="38"/>
  <c r="S59" i="38"/>
  <c r="S58" i="38"/>
  <c r="S57" i="38"/>
  <c r="S56" i="38"/>
  <c r="S55" i="38"/>
  <c r="S54" i="38"/>
  <c r="S53" i="38"/>
  <c r="S52" i="38"/>
  <c r="S51" i="38"/>
  <c r="S50" i="38"/>
  <c r="S49" i="38"/>
  <c r="S48" i="38"/>
  <c r="S47" i="38"/>
  <c r="S46" i="38"/>
  <c r="S45" i="38"/>
  <c r="S44" i="38"/>
  <c r="S43" i="38"/>
  <c r="S42" i="38"/>
  <c r="S41" i="38"/>
  <c r="S40" i="38"/>
  <c r="S39" i="38"/>
  <c r="S38" i="38"/>
  <c r="S37" i="38"/>
  <c r="S36" i="38"/>
  <c r="S35" i="38"/>
  <c r="S34" i="38"/>
  <c r="S33" i="38"/>
  <c r="S32" i="38"/>
  <c r="S31" i="38"/>
  <c r="S30" i="38"/>
  <c r="S29" i="38"/>
  <c r="S28" i="38"/>
  <c r="S27" i="38"/>
  <c r="S26" i="38"/>
  <c r="S25" i="38"/>
  <c r="S24" i="38"/>
  <c r="S23" i="38"/>
  <c r="S22" i="38"/>
  <c r="S21" i="38"/>
  <c r="S20" i="38"/>
  <c r="S19" i="38"/>
  <c r="S18" i="38"/>
  <c r="S17" i="38"/>
  <c r="S16" i="38"/>
  <c r="S15" i="38"/>
  <c r="S14" i="38"/>
  <c r="S13" i="38"/>
  <c r="S12" i="38"/>
  <c r="S11" i="38"/>
  <c r="S10" i="38"/>
  <c r="S9" i="38"/>
  <c r="S8" i="38"/>
  <c r="S7" i="38"/>
  <c r="S6" i="38"/>
  <c r="S5" i="38"/>
  <c r="S4" i="38"/>
  <c r="F545" i="38"/>
  <c r="F544" i="38"/>
  <c r="F543" i="38"/>
  <c r="F542" i="38"/>
  <c r="F541" i="38"/>
  <c r="F540" i="38"/>
  <c r="F539" i="38"/>
  <c r="F538" i="38"/>
  <c r="F537" i="38"/>
  <c r="F536" i="38"/>
  <c r="F535" i="38"/>
  <c r="F534" i="38"/>
  <c r="F533" i="38"/>
  <c r="F532" i="38"/>
  <c r="F531" i="38"/>
  <c r="F530" i="38"/>
  <c r="F529" i="38"/>
  <c r="F528" i="38"/>
  <c r="F527" i="38"/>
  <c r="F526" i="38"/>
  <c r="F525" i="38"/>
  <c r="F524" i="38"/>
  <c r="F523" i="38"/>
  <c r="F522" i="38"/>
  <c r="F521" i="38"/>
  <c r="F520" i="38"/>
  <c r="F519" i="38"/>
  <c r="F518" i="38"/>
  <c r="F517" i="38"/>
  <c r="F516" i="38"/>
  <c r="F515" i="38"/>
  <c r="F514" i="38"/>
  <c r="F513" i="38"/>
  <c r="F512" i="38"/>
  <c r="F511" i="38"/>
  <c r="F510" i="38"/>
  <c r="F509" i="38"/>
  <c r="F508" i="38"/>
  <c r="F507" i="38"/>
  <c r="F506" i="38"/>
  <c r="F505" i="38"/>
  <c r="F504" i="38"/>
  <c r="F503" i="38"/>
  <c r="F502" i="38"/>
  <c r="F501" i="38"/>
  <c r="F500" i="38"/>
  <c r="F499" i="38"/>
  <c r="F498" i="38"/>
  <c r="F497" i="38"/>
  <c r="F496" i="38"/>
  <c r="F495" i="38"/>
  <c r="F494" i="38"/>
  <c r="F493" i="38"/>
  <c r="F492" i="38"/>
  <c r="F491" i="38"/>
  <c r="F490" i="38"/>
  <c r="F489" i="38"/>
  <c r="F488" i="38"/>
  <c r="F487" i="38"/>
  <c r="F486" i="38"/>
  <c r="F485" i="38"/>
  <c r="F484" i="38"/>
  <c r="F483" i="38"/>
  <c r="F482" i="38"/>
  <c r="F481" i="38"/>
  <c r="F480" i="38"/>
  <c r="F479" i="38"/>
  <c r="F478" i="38"/>
  <c r="F477" i="38"/>
  <c r="F476" i="38"/>
  <c r="F475" i="38"/>
  <c r="F474" i="38"/>
  <c r="F473" i="38"/>
  <c r="F472" i="38"/>
  <c r="F471" i="38"/>
  <c r="F470" i="38"/>
  <c r="F469" i="38"/>
  <c r="F468" i="38"/>
  <c r="F467" i="38"/>
  <c r="F466" i="38"/>
  <c r="F465" i="38"/>
  <c r="F464" i="38"/>
  <c r="F463" i="38"/>
  <c r="F462" i="38"/>
  <c r="F461" i="38"/>
  <c r="F460" i="38"/>
  <c r="F459" i="38"/>
  <c r="F458" i="38"/>
  <c r="F457" i="38"/>
  <c r="F456" i="38"/>
  <c r="F455" i="38"/>
  <c r="F454" i="38"/>
  <c r="F453" i="38"/>
  <c r="F452" i="38"/>
  <c r="F451" i="38"/>
  <c r="F450" i="38"/>
  <c r="F449" i="38"/>
  <c r="F448" i="38"/>
  <c r="F447" i="38"/>
  <c r="F446" i="38"/>
  <c r="F445" i="38"/>
  <c r="F444" i="38"/>
  <c r="F443" i="38"/>
  <c r="F442" i="38"/>
  <c r="F441" i="38"/>
  <c r="F440" i="38"/>
  <c r="F439" i="38"/>
  <c r="F438" i="38"/>
  <c r="F437" i="38"/>
  <c r="F436" i="38"/>
  <c r="F435" i="38"/>
  <c r="F434" i="38"/>
  <c r="F433" i="38"/>
  <c r="F432" i="38"/>
  <c r="F431" i="38"/>
  <c r="F430" i="38"/>
  <c r="F429" i="38"/>
  <c r="F428" i="38"/>
  <c r="F427" i="38"/>
  <c r="F426" i="38"/>
  <c r="F425" i="38"/>
  <c r="F424" i="38"/>
  <c r="F423" i="38"/>
  <c r="F422" i="38"/>
  <c r="F421" i="38"/>
  <c r="F420" i="38"/>
  <c r="F419" i="38"/>
  <c r="F418" i="38"/>
  <c r="F417" i="38"/>
  <c r="F416" i="38"/>
  <c r="F415" i="38"/>
  <c r="F414" i="38"/>
  <c r="F413" i="38"/>
  <c r="F412" i="38"/>
  <c r="F411" i="38"/>
  <c r="F410" i="38"/>
  <c r="F409" i="38"/>
  <c r="F408" i="38"/>
  <c r="F407" i="38"/>
  <c r="F406" i="38"/>
  <c r="F405" i="38"/>
  <c r="F404" i="38"/>
  <c r="F403" i="38"/>
  <c r="F402" i="38"/>
  <c r="F401" i="38"/>
  <c r="F400" i="38"/>
  <c r="F399" i="38"/>
  <c r="F398" i="38"/>
  <c r="F397" i="38"/>
  <c r="F396" i="38"/>
  <c r="F395" i="38"/>
  <c r="F394" i="38"/>
  <c r="F393" i="38"/>
  <c r="F392" i="38"/>
  <c r="F391" i="38"/>
  <c r="F390" i="38"/>
  <c r="F389" i="38"/>
  <c r="F388" i="38"/>
  <c r="F387" i="38"/>
  <c r="F386" i="38"/>
  <c r="F385" i="38"/>
  <c r="F384" i="38"/>
  <c r="F383" i="38"/>
  <c r="F382" i="38"/>
  <c r="F381" i="38"/>
  <c r="F380" i="38"/>
  <c r="F379" i="38"/>
  <c r="F378" i="38"/>
  <c r="F377" i="38"/>
  <c r="F376" i="38"/>
  <c r="F375" i="38"/>
  <c r="F374" i="38"/>
  <c r="F373" i="38"/>
  <c r="F372" i="38"/>
  <c r="F371" i="38"/>
  <c r="F370" i="38"/>
  <c r="F369" i="38"/>
  <c r="F368" i="38"/>
  <c r="F367" i="38"/>
  <c r="F366" i="38"/>
  <c r="F365" i="38"/>
  <c r="F364" i="38"/>
  <c r="F363" i="38"/>
  <c r="F362" i="38"/>
  <c r="F361" i="38"/>
  <c r="F360" i="38"/>
  <c r="F359" i="38"/>
  <c r="F358" i="38"/>
  <c r="F357" i="38"/>
  <c r="F356" i="38"/>
  <c r="F355" i="38"/>
  <c r="F354" i="38"/>
  <c r="F353" i="38"/>
  <c r="F352" i="38"/>
  <c r="F351" i="38"/>
  <c r="F350" i="38"/>
  <c r="F349" i="38"/>
  <c r="F348" i="38"/>
  <c r="F347" i="38"/>
  <c r="F346" i="38"/>
  <c r="F345" i="38"/>
  <c r="F344" i="38"/>
  <c r="F343" i="38"/>
  <c r="F342" i="38"/>
  <c r="F341" i="38"/>
  <c r="F340" i="38"/>
  <c r="F339" i="38"/>
  <c r="F338" i="38"/>
  <c r="F337" i="38"/>
  <c r="F336" i="38"/>
  <c r="F335" i="38"/>
  <c r="F334" i="38"/>
  <c r="F333" i="38"/>
  <c r="F332" i="38"/>
  <c r="F331" i="38"/>
  <c r="F330" i="38"/>
  <c r="F329" i="38"/>
  <c r="F328" i="38"/>
  <c r="F327" i="38"/>
  <c r="F326" i="38"/>
  <c r="F325" i="38"/>
  <c r="F324" i="38"/>
  <c r="F323" i="38"/>
  <c r="F322" i="38"/>
  <c r="F321" i="38"/>
  <c r="F320" i="38"/>
  <c r="F319" i="38"/>
  <c r="F318" i="38"/>
  <c r="F317" i="38"/>
  <c r="F316" i="38"/>
  <c r="F315" i="38"/>
  <c r="F314" i="38"/>
  <c r="F313" i="38"/>
  <c r="F312" i="38"/>
  <c r="F311" i="38"/>
  <c r="F310" i="38"/>
  <c r="F309" i="38"/>
  <c r="F308" i="38"/>
  <c r="F307" i="38"/>
  <c r="F306" i="38"/>
  <c r="F305" i="38"/>
  <c r="F304" i="38"/>
  <c r="F303" i="38"/>
  <c r="F302" i="38"/>
  <c r="F301" i="38"/>
  <c r="F300" i="38"/>
  <c r="F299" i="38"/>
  <c r="F298" i="38"/>
  <c r="F297" i="38"/>
  <c r="F296" i="38"/>
  <c r="F295" i="38"/>
  <c r="F294" i="38"/>
  <c r="F293" i="38"/>
  <c r="F292" i="38"/>
  <c r="F291" i="38"/>
  <c r="F290" i="38"/>
  <c r="F289" i="38"/>
  <c r="F288" i="38"/>
  <c r="F287" i="38"/>
  <c r="F286" i="38"/>
  <c r="F285" i="38"/>
  <c r="F284" i="38"/>
  <c r="F283" i="38"/>
  <c r="F282" i="38"/>
  <c r="F281" i="38"/>
  <c r="F280" i="38"/>
  <c r="F279" i="38"/>
  <c r="F278" i="38"/>
  <c r="F277" i="38"/>
  <c r="F276" i="38"/>
  <c r="F275" i="38"/>
  <c r="F274" i="38"/>
  <c r="F273" i="38"/>
  <c r="F272" i="38"/>
  <c r="F271" i="38"/>
  <c r="F270" i="38"/>
  <c r="F269" i="38"/>
  <c r="F268" i="38"/>
  <c r="F267" i="38"/>
  <c r="F266" i="38"/>
  <c r="F265" i="38"/>
  <c r="F264" i="38"/>
  <c r="F263" i="38"/>
  <c r="F262" i="38"/>
  <c r="F261" i="38"/>
  <c r="F260" i="38"/>
  <c r="F259" i="38"/>
  <c r="F258" i="38"/>
  <c r="F257" i="38"/>
  <c r="F256" i="38"/>
  <c r="F255" i="38"/>
  <c r="F254" i="38"/>
  <c r="F253" i="38"/>
  <c r="F252" i="38"/>
  <c r="F251" i="38"/>
  <c r="F250" i="38"/>
  <c r="F249" i="38"/>
  <c r="F248" i="38"/>
  <c r="F247" i="38"/>
  <c r="F246" i="38"/>
  <c r="F245" i="38"/>
  <c r="F244" i="38"/>
  <c r="F243" i="38"/>
  <c r="F242" i="38"/>
  <c r="F241" i="38"/>
  <c r="F240" i="38"/>
  <c r="F239" i="38"/>
  <c r="F238" i="38"/>
  <c r="F237" i="38"/>
  <c r="F236" i="38"/>
  <c r="F235" i="38"/>
  <c r="F234" i="38"/>
  <c r="F233" i="38"/>
  <c r="F232" i="38"/>
  <c r="F231" i="38"/>
  <c r="F230" i="38"/>
  <c r="F229" i="38"/>
  <c r="F228" i="38"/>
  <c r="F227" i="38"/>
  <c r="F226" i="38"/>
  <c r="F225" i="38"/>
  <c r="F224" i="38"/>
  <c r="F223" i="38"/>
  <c r="F222" i="38"/>
  <c r="F221" i="38"/>
  <c r="F220" i="38"/>
  <c r="F219" i="38"/>
  <c r="F218" i="38"/>
  <c r="F217" i="38"/>
  <c r="F216" i="38"/>
  <c r="F215" i="38"/>
  <c r="F214" i="38"/>
  <c r="F213" i="38"/>
  <c r="F212" i="38"/>
  <c r="F211" i="38"/>
  <c r="F210" i="38"/>
  <c r="F209" i="38"/>
  <c r="F208" i="38"/>
  <c r="F207" i="38"/>
  <c r="F206" i="38"/>
  <c r="F205" i="38"/>
  <c r="F204" i="38"/>
  <c r="F203" i="38"/>
  <c r="F202" i="38"/>
  <c r="F201" i="38"/>
  <c r="F200" i="38"/>
  <c r="F199" i="38"/>
  <c r="F198" i="38"/>
  <c r="F197" i="38"/>
  <c r="F196" i="38"/>
  <c r="F195" i="38"/>
  <c r="F194" i="38"/>
  <c r="F193" i="38"/>
  <c r="F192" i="38"/>
  <c r="F191" i="38"/>
  <c r="F190" i="38"/>
  <c r="F189" i="38"/>
  <c r="F188" i="38"/>
  <c r="F187" i="38"/>
  <c r="F186" i="38"/>
  <c r="F185" i="38"/>
  <c r="F184" i="38"/>
  <c r="F183" i="38"/>
  <c r="F182" i="38"/>
  <c r="F181" i="38"/>
  <c r="F180" i="38"/>
  <c r="F179" i="38"/>
  <c r="F178" i="38"/>
  <c r="F177" i="38"/>
  <c r="F176" i="38"/>
  <c r="F175" i="38"/>
  <c r="F174" i="38"/>
  <c r="F173" i="38"/>
  <c r="F172" i="38"/>
  <c r="F171" i="38"/>
  <c r="F170" i="38"/>
  <c r="F169" i="38"/>
  <c r="F168" i="38"/>
  <c r="F167" i="38"/>
  <c r="F166" i="38"/>
  <c r="F165" i="38"/>
  <c r="F164" i="38"/>
  <c r="F163" i="38"/>
  <c r="F162" i="38"/>
  <c r="F161" i="38"/>
  <c r="F160" i="38"/>
  <c r="F159" i="38"/>
  <c r="F158" i="38"/>
  <c r="F157" i="38"/>
  <c r="F156" i="38"/>
  <c r="F155" i="38"/>
  <c r="F154" i="38"/>
  <c r="F153" i="38"/>
  <c r="F152" i="38"/>
  <c r="F151" i="38"/>
  <c r="F150" i="38"/>
  <c r="F149" i="38"/>
  <c r="F148" i="38"/>
  <c r="F147" i="38"/>
  <c r="F146" i="38"/>
  <c r="F145" i="38"/>
  <c r="F144" i="38"/>
  <c r="F143" i="38"/>
  <c r="F142" i="38"/>
  <c r="F141" i="38"/>
  <c r="F140" i="38"/>
  <c r="F139" i="38"/>
  <c r="F138" i="38"/>
  <c r="F137" i="38"/>
  <c r="F136" i="38"/>
  <c r="F135" i="38"/>
  <c r="F134" i="38"/>
  <c r="F133" i="38"/>
  <c r="F132" i="38"/>
  <c r="F131" i="38"/>
  <c r="F130" i="38"/>
  <c r="F129" i="38"/>
  <c r="F128" i="38"/>
  <c r="F127" i="38"/>
  <c r="F126" i="38"/>
  <c r="F125" i="38"/>
  <c r="F124" i="38"/>
  <c r="F123" i="38"/>
  <c r="F122" i="38"/>
  <c r="F121" i="38"/>
  <c r="F120" i="38"/>
  <c r="F119" i="38"/>
  <c r="F118" i="38"/>
  <c r="F117" i="38"/>
  <c r="F116" i="38"/>
  <c r="F115" i="38"/>
  <c r="F114" i="38"/>
  <c r="F113" i="38"/>
  <c r="F112" i="38"/>
  <c r="F111" i="38"/>
  <c r="F110" i="38"/>
  <c r="F109" i="38"/>
  <c r="F108" i="38"/>
  <c r="F107" i="38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F93" i="38"/>
  <c r="F92" i="38"/>
  <c r="F91" i="38"/>
  <c r="F90" i="38"/>
  <c r="F89" i="38"/>
  <c r="F88" i="38"/>
  <c r="F87" i="38"/>
  <c r="F86" i="38"/>
  <c r="F85" i="38"/>
  <c r="F84" i="38"/>
  <c r="F83" i="38"/>
  <c r="F82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57" i="38"/>
  <c r="F56" i="38"/>
  <c r="F55" i="38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AJ547" i="38" l="1"/>
  <c r="AI547" i="38"/>
  <c r="AG547" i="38"/>
  <c r="AF547" i="38"/>
  <c r="AE547" i="38"/>
  <c r="AD547" i="38"/>
  <c r="AB547" i="38"/>
  <c r="Z547" i="38"/>
  <c r="Y547" i="38"/>
  <c r="T547" i="38"/>
  <c r="Q547" i="38"/>
  <c r="P547" i="38"/>
  <c r="M547" i="38"/>
  <c r="L547" i="38"/>
  <c r="K547" i="38"/>
  <c r="J547" i="38"/>
  <c r="H547" i="38"/>
  <c r="G547" i="38"/>
  <c r="E547" i="38"/>
  <c r="U545" i="38"/>
  <c r="R545" i="38"/>
  <c r="I545" i="38"/>
  <c r="N545" i="38" s="1"/>
  <c r="U544" i="38"/>
  <c r="R544" i="38"/>
  <c r="I544" i="38"/>
  <c r="N544" i="38" s="1"/>
  <c r="O544" i="38" s="1"/>
  <c r="AL544" i="38" s="1"/>
  <c r="U543" i="38"/>
  <c r="R543" i="38"/>
  <c r="I543" i="38"/>
  <c r="N543" i="38" s="1"/>
  <c r="U542" i="38"/>
  <c r="R542" i="38"/>
  <c r="I542" i="38"/>
  <c r="N542" i="38" s="1"/>
  <c r="U541" i="38"/>
  <c r="R541" i="38"/>
  <c r="I541" i="38"/>
  <c r="N541" i="38" s="1"/>
  <c r="O541" i="38" s="1"/>
  <c r="U540" i="38"/>
  <c r="V540" i="38" s="1"/>
  <c r="R540" i="38"/>
  <c r="I540" i="38"/>
  <c r="N540" i="38" s="1"/>
  <c r="O540" i="38" s="1"/>
  <c r="AL540" i="38" s="1"/>
  <c r="U539" i="38"/>
  <c r="R539" i="38"/>
  <c r="I539" i="38"/>
  <c r="N539" i="38" s="1"/>
  <c r="U538" i="38"/>
  <c r="V538" i="38" s="1"/>
  <c r="R538" i="38"/>
  <c r="I538" i="38"/>
  <c r="N538" i="38" s="1"/>
  <c r="U537" i="38"/>
  <c r="R537" i="38"/>
  <c r="I537" i="38"/>
  <c r="N537" i="38" s="1"/>
  <c r="O537" i="38" s="1"/>
  <c r="U536" i="38"/>
  <c r="R536" i="38"/>
  <c r="I536" i="38"/>
  <c r="N536" i="38" s="1"/>
  <c r="U535" i="38"/>
  <c r="R535" i="38"/>
  <c r="I535" i="38"/>
  <c r="N535" i="38" s="1"/>
  <c r="U534" i="38"/>
  <c r="V534" i="38" s="1"/>
  <c r="R534" i="38"/>
  <c r="I534" i="38"/>
  <c r="N534" i="38" s="1"/>
  <c r="U533" i="38"/>
  <c r="R533" i="38"/>
  <c r="I533" i="38"/>
  <c r="N533" i="38" s="1"/>
  <c r="U532" i="38"/>
  <c r="R532" i="38"/>
  <c r="I532" i="38"/>
  <c r="N532" i="38" s="1"/>
  <c r="U531" i="38"/>
  <c r="R531" i="38"/>
  <c r="I531" i="38"/>
  <c r="N531" i="38" s="1"/>
  <c r="O531" i="38" s="1"/>
  <c r="U530" i="38"/>
  <c r="V530" i="38" s="1"/>
  <c r="R530" i="38"/>
  <c r="I530" i="38"/>
  <c r="N530" i="38" s="1"/>
  <c r="U529" i="38"/>
  <c r="R529" i="38"/>
  <c r="I529" i="38"/>
  <c r="N529" i="38" s="1"/>
  <c r="U528" i="38"/>
  <c r="V528" i="38" s="1"/>
  <c r="R528" i="38"/>
  <c r="I528" i="38"/>
  <c r="N528" i="38" s="1"/>
  <c r="O528" i="38" s="1"/>
  <c r="U527" i="38"/>
  <c r="R527" i="38"/>
  <c r="I527" i="38"/>
  <c r="N527" i="38" s="1"/>
  <c r="U526" i="38"/>
  <c r="V526" i="38" s="1"/>
  <c r="R526" i="38"/>
  <c r="I526" i="38"/>
  <c r="N526" i="38" s="1"/>
  <c r="U525" i="38"/>
  <c r="R525" i="38"/>
  <c r="I525" i="38"/>
  <c r="N525" i="38" s="1"/>
  <c r="O525" i="38" s="1"/>
  <c r="U524" i="38"/>
  <c r="R524" i="38"/>
  <c r="I524" i="38"/>
  <c r="N524" i="38" s="1"/>
  <c r="O524" i="38" s="1"/>
  <c r="U523" i="38"/>
  <c r="R523" i="38"/>
  <c r="I523" i="38"/>
  <c r="N523" i="38" s="1"/>
  <c r="U522" i="38"/>
  <c r="R522" i="38"/>
  <c r="I522" i="38"/>
  <c r="N522" i="38" s="1"/>
  <c r="O522" i="38" s="1"/>
  <c r="U521" i="38"/>
  <c r="R521" i="38"/>
  <c r="I521" i="38"/>
  <c r="N521" i="38" s="1"/>
  <c r="U520" i="38"/>
  <c r="R520" i="38"/>
  <c r="I520" i="38"/>
  <c r="N520" i="38" s="1"/>
  <c r="U519" i="38"/>
  <c r="R519" i="38"/>
  <c r="I519" i="38"/>
  <c r="N519" i="38" s="1"/>
  <c r="U518" i="38"/>
  <c r="R518" i="38"/>
  <c r="I518" i="38"/>
  <c r="N518" i="38" s="1"/>
  <c r="U517" i="38"/>
  <c r="R517" i="38"/>
  <c r="I517" i="38"/>
  <c r="N517" i="38" s="1"/>
  <c r="U516" i="38"/>
  <c r="R516" i="38"/>
  <c r="I516" i="38"/>
  <c r="N516" i="38" s="1"/>
  <c r="O516" i="38" s="1"/>
  <c r="AL516" i="38" s="1"/>
  <c r="U515" i="38"/>
  <c r="V515" i="38" s="1"/>
  <c r="R515" i="38"/>
  <c r="I515" i="38"/>
  <c r="N515" i="38" s="1"/>
  <c r="U514" i="38"/>
  <c r="V514" i="38" s="1"/>
  <c r="R514" i="38"/>
  <c r="I514" i="38"/>
  <c r="N514" i="38" s="1"/>
  <c r="U513" i="38"/>
  <c r="R513" i="38"/>
  <c r="I513" i="38"/>
  <c r="N513" i="38" s="1"/>
  <c r="U512" i="38"/>
  <c r="V512" i="38" s="1"/>
  <c r="R512" i="38"/>
  <c r="I512" i="38"/>
  <c r="N512" i="38" s="1"/>
  <c r="U511" i="38"/>
  <c r="R511" i="38"/>
  <c r="I511" i="38"/>
  <c r="N511" i="38" s="1"/>
  <c r="U510" i="38"/>
  <c r="R510" i="38"/>
  <c r="I510" i="38"/>
  <c r="N510" i="38" s="1"/>
  <c r="U509" i="38"/>
  <c r="V509" i="38" s="1"/>
  <c r="R509" i="38"/>
  <c r="I509" i="38"/>
  <c r="N509" i="38" s="1"/>
  <c r="U508" i="38"/>
  <c r="R508" i="38"/>
  <c r="I508" i="38"/>
  <c r="N508" i="38" s="1"/>
  <c r="U507" i="38"/>
  <c r="R507" i="38"/>
  <c r="I507" i="38"/>
  <c r="N507" i="38" s="1"/>
  <c r="U506" i="38"/>
  <c r="V506" i="38" s="1"/>
  <c r="R506" i="38"/>
  <c r="I506" i="38"/>
  <c r="N506" i="38" s="1"/>
  <c r="U505" i="38"/>
  <c r="R505" i="38"/>
  <c r="I505" i="38"/>
  <c r="N505" i="38" s="1"/>
  <c r="U504" i="38"/>
  <c r="V504" i="38" s="1"/>
  <c r="R504" i="38"/>
  <c r="I504" i="38"/>
  <c r="N504" i="38" s="1"/>
  <c r="O504" i="38" s="1"/>
  <c r="U503" i="38"/>
  <c r="R503" i="38"/>
  <c r="I503" i="38"/>
  <c r="N503" i="38" s="1"/>
  <c r="U502" i="38"/>
  <c r="V502" i="38" s="1"/>
  <c r="R502" i="38"/>
  <c r="I502" i="38"/>
  <c r="N502" i="38" s="1"/>
  <c r="U501" i="38"/>
  <c r="R501" i="38"/>
  <c r="I501" i="38"/>
  <c r="N501" i="38" s="1"/>
  <c r="U500" i="38"/>
  <c r="R500" i="38"/>
  <c r="I500" i="38"/>
  <c r="N500" i="38" s="1"/>
  <c r="O500" i="38" s="1"/>
  <c r="U499" i="38"/>
  <c r="R499" i="38"/>
  <c r="I499" i="38"/>
  <c r="N499" i="38" s="1"/>
  <c r="U498" i="38"/>
  <c r="R498" i="38"/>
  <c r="I498" i="38"/>
  <c r="N498" i="38" s="1"/>
  <c r="O498" i="38" s="1"/>
  <c r="U497" i="38"/>
  <c r="R497" i="38"/>
  <c r="I497" i="38"/>
  <c r="N497" i="38" s="1"/>
  <c r="U496" i="38"/>
  <c r="R496" i="38"/>
  <c r="I496" i="38"/>
  <c r="N496" i="38" s="1"/>
  <c r="O496" i="38" s="1"/>
  <c r="U495" i="38"/>
  <c r="R495" i="38"/>
  <c r="I495" i="38"/>
  <c r="N495" i="38" s="1"/>
  <c r="U494" i="38"/>
  <c r="R494" i="38"/>
  <c r="I494" i="38"/>
  <c r="N494" i="38" s="1"/>
  <c r="U493" i="38"/>
  <c r="R493" i="38"/>
  <c r="I493" i="38"/>
  <c r="N493" i="38" s="1"/>
  <c r="O493" i="38" s="1"/>
  <c r="AL493" i="38" s="1"/>
  <c r="U492" i="38"/>
  <c r="R492" i="38"/>
  <c r="I492" i="38"/>
  <c r="N492" i="38" s="1"/>
  <c r="O492" i="38" s="1"/>
  <c r="U491" i="38"/>
  <c r="R491" i="38"/>
  <c r="I491" i="38"/>
  <c r="N491" i="38" s="1"/>
  <c r="U490" i="38"/>
  <c r="R490" i="38"/>
  <c r="I490" i="38"/>
  <c r="N490" i="38" s="1"/>
  <c r="U489" i="38"/>
  <c r="R489" i="38"/>
  <c r="I489" i="38"/>
  <c r="N489" i="38" s="1"/>
  <c r="U488" i="38"/>
  <c r="R488" i="38"/>
  <c r="I488" i="38"/>
  <c r="N488" i="38" s="1"/>
  <c r="O488" i="38" s="1"/>
  <c r="U487" i="38"/>
  <c r="R487" i="38"/>
  <c r="I487" i="38"/>
  <c r="N487" i="38" s="1"/>
  <c r="U486" i="38"/>
  <c r="V486" i="38" s="1"/>
  <c r="R486" i="38"/>
  <c r="I486" i="38"/>
  <c r="N486" i="38" s="1"/>
  <c r="O486" i="38" s="1"/>
  <c r="U485" i="38"/>
  <c r="R485" i="38"/>
  <c r="I485" i="38"/>
  <c r="N485" i="38" s="1"/>
  <c r="U484" i="38"/>
  <c r="R484" i="38"/>
  <c r="I484" i="38"/>
  <c r="N484" i="38" s="1"/>
  <c r="U483" i="38"/>
  <c r="R483" i="38"/>
  <c r="I483" i="38"/>
  <c r="N483" i="38" s="1"/>
  <c r="U482" i="38"/>
  <c r="R482" i="38"/>
  <c r="I482" i="38"/>
  <c r="N482" i="38" s="1"/>
  <c r="U481" i="38"/>
  <c r="R481" i="38"/>
  <c r="I481" i="38"/>
  <c r="N481" i="38" s="1"/>
  <c r="O481" i="38" s="1"/>
  <c r="AL481" i="38" s="1"/>
  <c r="U480" i="38"/>
  <c r="V480" i="38" s="1"/>
  <c r="R480" i="38"/>
  <c r="I480" i="38"/>
  <c r="N480" i="38" s="1"/>
  <c r="U479" i="38"/>
  <c r="R479" i="38"/>
  <c r="I479" i="38"/>
  <c r="N479" i="38" s="1"/>
  <c r="U478" i="38"/>
  <c r="R478" i="38"/>
  <c r="I478" i="38"/>
  <c r="N478" i="38" s="1"/>
  <c r="U477" i="38"/>
  <c r="V477" i="38" s="1"/>
  <c r="R477" i="38"/>
  <c r="I477" i="38"/>
  <c r="N477" i="38" s="1"/>
  <c r="O477" i="38" s="1"/>
  <c r="U476" i="38"/>
  <c r="R476" i="38"/>
  <c r="I476" i="38"/>
  <c r="N476" i="38" s="1"/>
  <c r="U475" i="38"/>
  <c r="R475" i="38"/>
  <c r="I475" i="38"/>
  <c r="N475" i="38" s="1"/>
  <c r="O475" i="38" s="1"/>
  <c r="U474" i="38"/>
  <c r="V474" i="38" s="1"/>
  <c r="R474" i="38"/>
  <c r="I474" i="38"/>
  <c r="N474" i="38" s="1"/>
  <c r="U473" i="38"/>
  <c r="R473" i="38"/>
  <c r="I473" i="38"/>
  <c r="N473" i="38" s="1"/>
  <c r="U472" i="38"/>
  <c r="V472" i="38" s="1"/>
  <c r="R472" i="38"/>
  <c r="I472" i="38"/>
  <c r="N472" i="38" s="1"/>
  <c r="U471" i="38"/>
  <c r="R471" i="38"/>
  <c r="I471" i="38"/>
  <c r="N471" i="38" s="1"/>
  <c r="U470" i="38"/>
  <c r="R470" i="38"/>
  <c r="I470" i="38"/>
  <c r="N470" i="38" s="1"/>
  <c r="U469" i="38"/>
  <c r="R469" i="38"/>
  <c r="I469" i="38"/>
  <c r="N469" i="38" s="1"/>
  <c r="U468" i="38"/>
  <c r="R468" i="38"/>
  <c r="I468" i="38"/>
  <c r="N468" i="38" s="1"/>
  <c r="U467" i="38"/>
  <c r="R467" i="38"/>
  <c r="I467" i="38"/>
  <c r="N467" i="38" s="1"/>
  <c r="O467" i="38" s="1"/>
  <c r="U466" i="38"/>
  <c r="V466" i="38" s="1"/>
  <c r="R466" i="38"/>
  <c r="I466" i="38"/>
  <c r="N466" i="38" s="1"/>
  <c r="U465" i="38"/>
  <c r="V465" i="38" s="1"/>
  <c r="R465" i="38"/>
  <c r="I465" i="38"/>
  <c r="N465" i="38" s="1"/>
  <c r="O465" i="38" s="1"/>
  <c r="AL465" i="38" s="1"/>
  <c r="U464" i="38"/>
  <c r="R464" i="38"/>
  <c r="I464" i="38"/>
  <c r="N464" i="38" s="1"/>
  <c r="U463" i="38"/>
  <c r="V463" i="38" s="1"/>
  <c r="R463" i="38"/>
  <c r="I463" i="38"/>
  <c r="N463" i="38" s="1"/>
  <c r="O463" i="38" s="1"/>
  <c r="AL463" i="38" s="1"/>
  <c r="U462" i="38"/>
  <c r="V462" i="38" s="1"/>
  <c r="R462" i="38"/>
  <c r="I462" i="38"/>
  <c r="N462" i="38" s="1"/>
  <c r="U461" i="38"/>
  <c r="V461" i="38" s="1"/>
  <c r="R461" i="38"/>
  <c r="I461" i="38"/>
  <c r="N461" i="38" s="1"/>
  <c r="O461" i="38" s="1"/>
  <c r="U460" i="38"/>
  <c r="R460" i="38"/>
  <c r="I460" i="38"/>
  <c r="N460" i="38" s="1"/>
  <c r="U459" i="38"/>
  <c r="V459" i="38" s="1"/>
  <c r="R459" i="38"/>
  <c r="I459" i="38"/>
  <c r="N459" i="38" s="1"/>
  <c r="U458" i="38"/>
  <c r="R458" i="38"/>
  <c r="I458" i="38"/>
  <c r="N458" i="38" s="1"/>
  <c r="U457" i="38"/>
  <c r="V457" i="38" s="1"/>
  <c r="R457" i="38"/>
  <c r="I457" i="38"/>
  <c r="N457" i="38" s="1"/>
  <c r="O457" i="38" s="1"/>
  <c r="AL457" i="38" s="1"/>
  <c r="U456" i="38"/>
  <c r="V456" i="38" s="1"/>
  <c r="R456" i="38"/>
  <c r="I456" i="38"/>
  <c r="N456" i="38" s="1"/>
  <c r="U455" i="38"/>
  <c r="V455" i="38" s="1"/>
  <c r="R455" i="38"/>
  <c r="I455" i="38"/>
  <c r="N455" i="38" s="1"/>
  <c r="O455" i="38" s="1"/>
  <c r="AL455" i="38" s="1"/>
  <c r="U454" i="38"/>
  <c r="V454" i="38" s="1"/>
  <c r="R454" i="38"/>
  <c r="I454" i="38"/>
  <c r="N454" i="38" s="1"/>
  <c r="U453" i="38"/>
  <c r="V453" i="38" s="1"/>
  <c r="R453" i="38"/>
  <c r="I453" i="38"/>
  <c r="N453" i="38" s="1"/>
  <c r="O453" i="38" s="1"/>
  <c r="AL453" i="38" s="1"/>
  <c r="U452" i="38"/>
  <c r="R452" i="38"/>
  <c r="I452" i="38"/>
  <c r="N452" i="38" s="1"/>
  <c r="U451" i="38"/>
  <c r="V451" i="38" s="1"/>
  <c r="R451" i="38"/>
  <c r="I451" i="38"/>
  <c r="N451" i="38" s="1"/>
  <c r="O451" i="38" s="1"/>
  <c r="U450" i="38"/>
  <c r="R450" i="38"/>
  <c r="I450" i="38"/>
  <c r="N450" i="38" s="1"/>
  <c r="U449" i="38"/>
  <c r="V449" i="38" s="1"/>
  <c r="R449" i="38"/>
  <c r="I449" i="38"/>
  <c r="N449" i="38" s="1"/>
  <c r="O449" i="38" s="1"/>
  <c r="AL449" i="38" s="1"/>
  <c r="U448" i="38"/>
  <c r="V448" i="38" s="1"/>
  <c r="R448" i="38"/>
  <c r="I448" i="38"/>
  <c r="N448" i="38" s="1"/>
  <c r="U447" i="38"/>
  <c r="V447" i="38" s="1"/>
  <c r="R447" i="38"/>
  <c r="I447" i="38"/>
  <c r="N447" i="38" s="1"/>
  <c r="O447" i="38" s="1"/>
  <c r="AL447" i="38" s="1"/>
  <c r="U446" i="38"/>
  <c r="R446" i="38"/>
  <c r="I446" i="38"/>
  <c r="N446" i="38" s="1"/>
  <c r="U445" i="38"/>
  <c r="V445" i="38" s="1"/>
  <c r="R445" i="38"/>
  <c r="I445" i="38"/>
  <c r="N445" i="38" s="1"/>
  <c r="U444" i="38"/>
  <c r="V444" i="38" s="1"/>
  <c r="R444" i="38"/>
  <c r="I444" i="38"/>
  <c r="N444" i="38" s="1"/>
  <c r="U443" i="38"/>
  <c r="V443" i="38" s="1"/>
  <c r="R443" i="38"/>
  <c r="I443" i="38"/>
  <c r="N443" i="38" s="1"/>
  <c r="O443" i="38" s="1"/>
  <c r="U442" i="38"/>
  <c r="R442" i="38"/>
  <c r="I442" i="38"/>
  <c r="N442" i="38" s="1"/>
  <c r="U441" i="38"/>
  <c r="R441" i="38"/>
  <c r="I441" i="38"/>
  <c r="N441" i="38" s="1"/>
  <c r="O441" i="38" s="1"/>
  <c r="U440" i="38"/>
  <c r="R440" i="38"/>
  <c r="I440" i="38"/>
  <c r="N440" i="38" s="1"/>
  <c r="U439" i="38"/>
  <c r="R439" i="38"/>
  <c r="I439" i="38"/>
  <c r="N439" i="38" s="1"/>
  <c r="U438" i="38"/>
  <c r="R438" i="38"/>
  <c r="I438" i="38"/>
  <c r="N438" i="38" s="1"/>
  <c r="O438" i="38" s="1"/>
  <c r="U437" i="38"/>
  <c r="R437" i="38"/>
  <c r="I437" i="38"/>
  <c r="N437" i="38" s="1"/>
  <c r="U436" i="38"/>
  <c r="R436" i="38"/>
  <c r="I436" i="38"/>
  <c r="N436" i="38" s="1"/>
  <c r="O436" i="38" s="1"/>
  <c r="U435" i="38"/>
  <c r="R435" i="38"/>
  <c r="I435" i="38"/>
  <c r="N435" i="38" s="1"/>
  <c r="O435" i="38" s="1"/>
  <c r="AL435" i="38" s="1"/>
  <c r="U434" i="38"/>
  <c r="V434" i="38" s="1"/>
  <c r="R434" i="38"/>
  <c r="I434" i="38"/>
  <c r="N434" i="38" s="1"/>
  <c r="U433" i="38"/>
  <c r="V433" i="38" s="1"/>
  <c r="R433" i="38"/>
  <c r="I433" i="38"/>
  <c r="N433" i="38" s="1"/>
  <c r="U432" i="38"/>
  <c r="R432" i="38"/>
  <c r="I432" i="38"/>
  <c r="N432" i="38" s="1"/>
  <c r="O432" i="38" s="1"/>
  <c r="U431" i="38"/>
  <c r="V431" i="38" s="1"/>
  <c r="R431" i="38"/>
  <c r="I431" i="38"/>
  <c r="N431" i="38" s="1"/>
  <c r="U430" i="38"/>
  <c r="R430" i="38"/>
  <c r="I430" i="38"/>
  <c r="N430" i="38" s="1"/>
  <c r="O430" i="38" s="1"/>
  <c r="U429" i="38"/>
  <c r="R429" i="38"/>
  <c r="I429" i="38"/>
  <c r="N429" i="38" s="1"/>
  <c r="O429" i="38" s="1"/>
  <c r="AL429" i="38" s="1"/>
  <c r="U428" i="38"/>
  <c r="R428" i="38"/>
  <c r="I428" i="38"/>
  <c r="N428" i="38" s="1"/>
  <c r="O428" i="38" s="1"/>
  <c r="AL428" i="38" s="1"/>
  <c r="U427" i="38"/>
  <c r="R427" i="38"/>
  <c r="I427" i="38"/>
  <c r="N427" i="38" s="1"/>
  <c r="O427" i="38" s="1"/>
  <c r="U426" i="38"/>
  <c r="V426" i="38" s="1"/>
  <c r="R426" i="38"/>
  <c r="I426" i="38"/>
  <c r="N426" i="38" s="1"/>
  <c r="U425" i="38"/>
  <c r="V425" i="38" s="1"/>
  <c r="R425" i="38"/>
  <c r="I425" i="38"/>
  <c r="N425" i="38" s="1"/>
  <c r="O425" i="38" s="1"/>
  <c r="U424" i="38"/>
  <c r="V424" i="38" s="1"/>
  <c r="R424" i="38"/>
  <c r="I424" i="38"/>
  <c r="N424" i="38" s="1"/>
  <c r="U423" i="38"/>
  <c r="R423" i="38"/>
  <c r="I423" i="38"/>
  <c r="N423" i="38" s="1"/>
  <c r="U422" i="38"/>
  <c r="R422" i="38"/>
  <c r="I422" i="38"/>
  <c r="N422" i="38" s="1"/>
  <c r="U421" i="38"/>
  <c r="V421" i="38" s="1"/>
  <c r="R421" i="38"/>
  <c r="I421" i="38"/>
  <c r="N421" i="38" s="1"/>
  <c r="U420" i="38"/>
  <c r="V420" i="38" s="1"/>
  <c r="R420" i="38"/>
  <c r="I420" i="38"/>
  <c r="N420" i="38" s="1"/>
  <c r="U419" i="38"/>
  <c r="V419" i="38" s="1"/>
  <c r="R419" i="38"/>
  <c r="I419" i="38"/>
  <c r="N419" i="38" s="1"/>
  <c r="U418" i="38"/>
  <c r="V418" i="38" s="1"/>
  <c r="R418" i="38"/>
  <c r="I418" i="38"/>
  <c r="N418" i="38" s="1"/>
  <c r="U417" i="38"/>
  <c r="V417" i="38" s="1"/>
  <c r="R417" i="38"/>
  <c r="I417" i="38"/>
  <c r="N417" i="38" s="1"/>
  <c r="U416" i="38"/>
  <c r="R416" i="38"/>
  <c r="I416" i="38"/>
  <c r="N416" i="38" s="1"/>
  <c r="U415" i="38"/>
  <c r="V415" i="38" s="1"/>
  <c r="R415" i="38"/>
  <c r="I415" i="38"/>
  <c r="N415" i="38" s="1"/>
  <c r="U414" i="38"/>
  <c r="R414" i="38"/>
  <c r="I414" i="38"/>
  <c r="N414" i="38" s="1"/>
  <c r="O414" i="38" s="1"/>
  <c r="U413" i="38"/>
  <c r="R413" i="38"/>
  <c r="I413" i="38"/>
  <c r="N413" i="38" s="1"/>
  <c r="U412" i="38"/>
  <c r="R412" i="38"/>
  <c r="I412" i="38"/>
  <c r="N412" i="38" s="1"/>
  <c r="U411" i="38"/>
  <c r="R411" i="38"/>
  <c r="I411" i="38"/>
  <c r="N411" i="38" s="1"/>
  <c r="U410" i="38"/>
  <c r="R410" i="38"/>
  <c r="I410" i="38"/>
  <c r="N410" i="38" s="1"/>
  <c r="U409" i="38"/>
  <c r="R409" i="38"/>
  <c r="I409" i="38"/>
  <c r="N409" i="38" s="1"/>
  <c r="U408" i="38"/>
  <c r="R408" i="38"/>
  <c r="I408" i="38"/>
  <c r="N408" i="38" s="1"/>
  <c r="O408" i="38" s="1"/>
  <c r="U407" i="38"/>
  <c r="V407" i="38" s="1"/>
  <c r="R407" i="38"/>
  <c r="I407" i="38"/>
  <c r="N407" i="38" s="1"/>
  <c r="U406" i="38"/>
  <c r="V406" i="38" s="1"/>
  <c r="R406" i="38"/>
  <c r="I406" i="38"/>
  <c r="N406" i="38" s="1"/>
  <c r="O406" i="38" s="1"/>
  <c r="U405" i="38"/>
  <c r="V405" i="38" s="1"/>
  <c r="R405" i="38"/>
  <c r="I405" i="38"/>
  <c r="N405" i="38" s="1"/>
  <c r="U404" i="38"/>
  <c r="V404" i="38" s="1"/>
  <c r="R404" i="38"/>
  <c r="I404" i="38"/>
  <c r="N404" i="38" s="1"/>
  <c r="U403" i="38"/>
  <c r="V403" i="38" s="1"/>
  <c r="R403" i="38"/>
  <c r="I403" i="38"/>
  <c r="N403" i="38" s="1"/>
  <c r="U402" i="38"/>
  <c r="V402" i="38" s="1"/>
  <c r="R402" i="38"/>
  <c r="I402" i="38"/>
  <c r="N402" i="38" s="1"/>
  <c r="U401" i="38"/>
  <c r="V401" i="38" s="1"/>
  <c r="R401" i="38"/>
  <c r="I401" i="38"/>
  <c r="N401" i="38" s="1"/>
  <c r="U400" i="38"/>
  <c r="V400" i="38" s="1"/>
  <c r="R400" i="38"/>
  <c r="I400" i="38"/>
  <c r="N400" i="38" s="1"/>
  <c r="O400" i="38" s="1"/>
  <c r="U399" i="38"/>
  <c r="R399" i="38"/>
  <c r="I399" i="38"/>
  <c r="N399" i="38" s="1"/>
  <c r="U398" i="38"/>
  <c r="R398" i="38"/>
  <c r="I398" i="38"/>
  <c r="N398" i="38" s="1"/>
  <c r="U397" i="38"/>
  <c r="R397" i="38"/>
  <c r="I397" i="38"/>
  <c r="N397" i="38" s="1"/>
  <c r="U396" i="38"/>
  <c r="V396" i="38" s="1"/>
  <c r="R396" i="38"/>
  <c r="I396" i="38"/>
  <c r="N396" i="38" s="1"/>
  <c r="U395" i="38"/>
  <c r="R395" i="38"/>
  <c r="I395" i="38"/>
  <c r="N395" i="38" s="1"/>
  <c r="U394" i="38"/>
  <c r="R394" i="38"/>
  <c r="I394" i="38"/>
  <c r="N394" i="38" s="1"/>
  <c r="U393" i="38"/>
  <c r="V393" i="38" s="1"/>
  <c r="R393" i="38"/>
  <c r="I393" i="38"/>
  <c r="N393" i="38" s="1"/>
  <c r="U392" i="38"/>
  <c r="R392" i="38"/>
  <c r="I392" i="38"/>
  <c r="N392" i="38" s="1"/>
  <c r="U391" i="38"/>
  <c r="R391" i="38"/>
  <c r="I391" i="38"/>
  <c r="N391" i="38" s="1"/>
  <c r="U390" i="38"/>
  <c r="R390" i="38"/>
  <c r="I390" i="38"/>
  <c r="N390" i="38" s="1"/>
  <c r="O390" i="38" s="1"/>
  <c r="U389" i="38"/>
  <c r="R389" i="38"/>
  <c r="I389" i="38"/>
  <c r="N389" i="38" s="1"/>
  <c r="U388" i="38"/>
  <c r="R388" i="38"/>
  <c r="I388" i="38"/>
  <c r="N388" i="38" s="1"/>
  <c r="U387" i="38"/>
  <c r="V387" i="38" s="1"/>
  <c r="R387" i="38"/>
  <c r="I387" i="38"/>
  <c r="N387" i="38" s="1"/>
  <c r="U386" i="38"/>
  <c r="V386" i="38" s="1"/>
  <c r="R386" i="38"/>
  <c r="I386" i="38"/>
  <c r="N386" i="38" s="1"/>
  <c r="U385" i="38"/>
  <c r="V385" i="38" s="1"/>
  <c r="R385" i="38"/>
  <c r="I385" i="38"/>
  <c r="N385" i="38" s="1"/>
  <c r="U384" i="38"/>
  <c r="R384" i="38"/>
  <c r="I384" i="38"/>
  <c r="N384" i="38" s="1"/>
  <c r="U383" i="38"/>
  <c r="R383" i="38"/>
  <c r="I383" i="38"/>
  <c r="N383" i="38" s="1"/>
  <c r="U382" i="38"/>
  <c r="R382" i="38"/>
  <c r="I382" i="38"/>
  <c r="N382" i="38" s="1"/>
  <c r="U381" i="38"/>
  <c r="R381" i="38"/>
  <c r="I381" i="38"/>
  <c r="N381" i="38" s="1"/>
  <c r="U380" i="38"/>
  <c r="R380" i="38"/>
  <c r="I380" i="38"/>
  <c r="N380" i="38" s="1"/>
  <c r="U379" i="38"/>
  <c r="R379" i="38"/>
  <c r="I379" i="38"/>
  <c r="N379" i="38" s="1"/>
  <c r="U378" i="38"/>
  <c r="R378" i="38"/>
  <c r="I378" i="38"/>
  <c r="N378" i="38" s="1"/>
  <c r="U377" i="38"/>
  <c r="R377" i="38"/>
  <c r="I377" i="38"/>
  <c r="N377" i="38" s="1"/>
  <c r="U376" i="38"/>
  <c r="R376" i="38"/>
  <c r="I376" i="38"/>
  <c r="N376" i="38" s="1"/>
  <c r="U375" i="38"/>
  <c r="R375" i="38"/>
  <c r="I375" i="38"/>
  <c r="N375" i="38" s="1"/>
  <c r="U374" i="38"/>
  <c r="V374" i="38" s="1"/>
  <c r="R374" i="38"/>
  <c r="I374" i="38"/>
  <c r="N374" i="38" s="1"/>
  <c r="U373" i="38"/>
  <c r="R373" i="38"/>
  <c r="I373" i="38"/>
  <c r="N373" i="38" s="1"/>
  <c r="U372" i="38"/>
  <c r="V372" i="38" s="1"/>
  <c r="R372" i="38"/>
  <c r="I372" i="38"/>
  <c r="N372" i="38" s="1"/>
  <c r="U371" i="38"/>
  <c r="R371" i="38"/>
  <c r="I371" i="38"/>
  <c r="N371" i="38" s="1"/>
  <c r="U370" i="38"/>
  <c r="R370" i="38"/>
  <c r="I370" i="38"/>
  <c r="N370" i="38" s="1"/>
  <c r="U369" i="38"/>
  <c r="V369" i="38" s="1"/>
  <c r="R369" i="38"/>
  <c r="I369" i="38"/>
  <c r="N369" i="38" s="1"/>
  <c r="U368" i="38"/>
  <c r="R368" i="38"/>
  <c r="I368" i="38"/>
  <c r="N368" i="38" s="1"/>
  <c r="U367" i="38"/>
  <c r="R367" i="38"/>
  <c r="I367" i="38"/>
  <c r="N367" i="38" s="1"/>
  <c r="U366" i="38"/>
  <c r="R366" i="38"/>
  <c r="I366" i="38"/>
  <c r="N366" i="38" s="1"/>
  <c r="U365" i="38"/>
  <c r="R365" i="38"/>
  <c r="I365" i="38"/>
  <c r="N365" i="38" s="1"/>
  <c r="U364" i="38"/>
  <c r="R364" i="38"/>
  <c r="I364" i="38"/>
  <c r="N364" i="38" s="1"/>
  <c r="U363" i="38"/>
  <c r="R363" i="38"/>
  <c r="I363" i="38"/>
  <c r="N363" i="38" s="1"/>
  <c r="U362" i="38"/>
  <c r="V362" i="38" s="1"/>
  <c r="R362" i="38"/>
  <c r="I362" i="38"/>
  <c r="N362" i="38" s="1"/>
  <c r="U361" i="38"/>
  <c r="V361" i="38" s="1"/>
  <c r="R361" i="38"/>
  <c r="I361" i="38"/>
  <c r="N361" i="38" s="1"/>
  <c r="U360" i="38"/>
  <c r="R360" i="38"/>
  <c r="I360" i="38"/>
  <c r="N360" i="38" s="1"/>
  <c r="O360" i="38" s="1"/>
  <c r="AL360" i="38" s="1"/>
  <c r="U359" i="38"/>
  <c r="R359" i="38"/>
  <c r="I359" i="38"/>
  <c r="N359" i="38" s="1"/>
  <c r="U358" i="38"/>
  <c r="V358" i="38" s="1"/>
  <c r="R358" i="38"/>
  <c r="I358" i="38"/>
  <c r="N358" i="38" s="1"/>
  <c r="U357" i="38"/>
  <c r="V357" i="38" s="1"/>
  <c r="R357" i="38"/>
  <c r="I357" i="38"/>
  <c r="N357" i="38" s="1"/>
  <c r="U356" i="38"/>
  <c r="R356" i="38"/>
  <c r="I356" i="38"/>
  <c r="N356" i="38" s="1"/>
  <c r="U355" i="38"/>
  <c r="R355" i="38"/>
  <c r="I355" i="38"/>
  <c r="N355" i="38" s="1"/>
  <c r="U354" i="38"/>
  <c r="R354" i="38"/>
  <c r="I354" i="38"/>
  <c r="N354" i="38" s="1"/>
  <c r="O354" i="38" s="1"/>
  <c r="AL354" i="38" s="1"/>
  <c r="U353" i="38"/>
  <c r="R353" i="38"/>
  <c r="I353" i="38"/>
  <c r="N353" i="38" s="1"/>
  <c r="U352" i="38"/>
  <c r="V352" i="38" s="1"/>
  <c r="R352" i="38"/>
  <c r="I352" i="38"/>
  <c r="N352" i="38" s="1"/>
  <c r="U351" i="38"/>
  <c r="R351" i="38"/>
  <c r="I351" i="38"/>
  <c r="N351" i="38" s="1"/>
  <c r="U350" i="38"/>
  <c r="V350" i="38" s="1"/>
  <c r="R350" i="38"/>
  <c r="I350" i="38"/>
  <c r="N350" i="38" s="1"/>
  <c r="U349" i="38"/>
  <c r="R349" i="38"/>
  <c r="I349" i="38"/>
  <c r="N349" i="38" s="1"/>
  <c r="U348" i="38"/>
  <c r="R348" i="38"/>
  <c r="I348" i="38"/>
  <c r="N348" i="38" s="1"/>
  <c r="U347" i="38"/>
  <c r="R347" i="38"/>
  <c r="I347" i="38"/>
  <c r="N347" i="38" s="1"/>
  <c r="U346" i="38"/>
  <c r="V346" i="38" s="1"/>
  <c r="R346" i="38"/>
  <c r="I346" i="38"/>
  <c r="N346" i="38" s="1"/>
  <c r="O346" i="38" s="1"/>
  <c r="U345" i="38"/>
  <c r="V345" i="38" s="1"/>
  <c r="R345" i="38"/>
  <c r="I345" i="38"/>
  <c r="N345" i="38" s="1"/>
  <c r="U344" i="38"/>
  <c r="R344" i="38"/>
  <c r="I344" i="38"/>
  <c r="N344" i="38" s="1"/>
  <c r="U343" i="38"/>
  <c r="R343" i="38"/>
  <c r="I343" i="38"/>
  <c r="N343" i="38" s="1"/>
  <c r="U342" i="38"/>
  <c r="V342" i="38" s="1"/>
  <c r="R342" i="38"/>
  <c r="I342" i="38"/>
  <c r="N342" i="38" s="1"/>
  <c r="U341" i="38"/>
  <c r="V341" i="38" s="1"/>
  <c r="R341" i="38"/>
  <c r="I341" i="38"/>
  <c r="N341" i="38" s="1"/>
  <c r="U340" i="38"/>
  <c r="R340" i="38"/>
  <c r="I340" i="38"/>
  <c r="N340" i="38" s="1"/>
  <c r="O340" i="38" s="1"/>
  <c r="U339" i="38"/>
  <c r="R339" i="38"/>
  <c r="I339" i="38"/>
  <c r="N339" i="38" s="1"/>
  <c r="U338" i="38"/>
  <c r="V338" i="38" s="1"/>
  <c r="R338" i="38"/>
  <c r="I338" i="38"/>
  <c r="N338" i="38" s="1"/>
  <c r="O338" i="38" s="1"/>
  <c r="U337" i="38"/>
  <c r="V337" i="38" s="1"/>
  <c r="R337" i="38"/>
  <c r="I337" i="38"/>
  <c r="N337" i="38" s="1"/>
  <c r="U336" i="38"/>
  <c r="V336" i="38" s="1"/>
  <c r="R336" i="38"/>
  <c r="I336" i="38"/>
  <c r="N336" i="38" s="1"/>
  <c r="O336" i="38" s="1"/>
  <c r="U335" i="38"/>
  <c r="R335" i="38"/>
  <c r="I335" i="38"/>
  <c r="N335" i="38" s="1"/>
  <c r="U334" i="38"/>
  <c r="V334" i="38" s="1"/>
  <c r="R334" i="38"/>
  <c r="I334" i="38"/>
  <c r="N334" i="38" s="1"/>
  <c r="U333" i="38"/>
  <c r="V333" i="38" s="1"/>
  <c r="R333" i="38"/>
  <c r="I333" i="38"/>
  <c r="N333" i="38" s="1"/>
  <c r="U332" i="38"/>
  <c r="V332" i="38" s="1"/>
  <c r="R332" i="38"/>
  <c r="I332" i="38"/>
  <c r="N332" i="38" s="1"/>
  <c r="U331" i="38"/>
  <c r="V331" i="38" s="1"/>
  <c r="W331" i="38" s="1"/>
  <c r="R331" i="38"/>
  <c r="I331" i="38"/>
  <c r="N331" i="38" s="1"/>
  <c r="U330" i="38"/>
  <c r="V330" i="38" s="1"/>
  <c r="R330" i="38"/>
  <c r="I330" i="38"/>
  <c r="N330" i="38" s="1"/>
  <c r="U329" i="38"/>
  <c r="V329" i="38" s="1"/>
  <c r="R329" i="38"/>
  <c r="I329" i="38"/>
  <c r="N329" i="38" s="1"/>
  <c r="U328" i="38"/>
  <c r="V328" i="38" s="1"/>
  <c r="R328" i="38"/>
  <c r="I328" i="38"/>
  <c r="N328" i="38" s="1"/>
  <c r="U327" i="38"/>
  <c r="R327" i="38"/>
  <c r="I327" i="38"/>
  <c r="N327" i="38" s="1"/>
  <c r="U326" i="38"/>
  <c r="V326" i="38" s="1"/>
  <c r="R326" i="38"/>
  <c r="I326" i="38"/>
  <c r="N326" i="38" s="1"/>
  <c r="U325" i="38"/>
  <c r="R325" i="38"/>
  <c r="I325" i="38"/>
  <c r="N325" i="38" s="1"/>
  <c r="U324" i="38"/>
  <c r="V324" i="38" s="1"/>
  <c r="R324" i="38"/>
  <c r="I324" i="38"/>
  <c r="N324" i="38" s="1"/>
  <c r="U323" i="38"/>
  <c r="V323" i="38" s="1"/>
  <c r="R323" i="38"/>
  <c r="I323" i="38"/>
  <c r="N323" i="38" s="1"/>
  <c r="U322" i="38"/>
  <c r="V322" i="38" s="1"/>
  <c r="R322" i="38"/>
  <c r="I322" i="38"/>
  <c r="N322" i="38" s="1"/>
  <c r="U321" i="38"/>
  <c r="V321" i="38" s="1"/>
  <c r="W321" i="38" s="1"/>
  <c r="R321" i="38"/>
  <c r="I321" i="38"/>
  <c r="N321" i="38" s="1"/>
  <c r="U320" i="38"/>
  <c r="R320" i="38"/>
  <c r="I320" i="38"/>
  <c r="N320" i="38" s="1"/>
  <c r="U319" i="38"/>
  <c r="R319" i="38"/>
  <c r="I319" i="38"/>
  <c r="N319" i="38" s="1"/>
  <c r="U318" i="38"/>
  <c r="R318" i="38"/>
  <c r="I318" i="38"/>
  <c r="N318" i="38" s="1"/>
  <c r="U317" i="38"/>
  <c r="R317" i="38"/>
  <c r="I317" i="38"/>
  <c r="N317" i="38" s="1"/>
  <c r="U316" i="38"/>
  <c r="V316" i="38" s="1"/>
  <c r="R316" i="38"/>
  <c r="I316" i="38"/>
  <c r="N316" i="38" s="1"/>
  <c r="U315" i="38"/>
  <c r="R315" i="38"/>
  <c r="I315" i="38"/>
  <c r="N315" i="38" s="1"/>
  <c r="O315" i="38" s="1"/>
  <c r="U314" i="38"/>
  <c r="R314" i="38"/>
  <c r="I314" i="38"/>
  <c r="N314" i="38" s="1"/>
  <c r="U313" i="38"/>
  <c r="R313" i="38"/>
  <c r="I313" i="38"/>
  <c r="N313" i="38" s="1"/>
  <c r="U312" i="38"/>
  <c r="R312" i="38"/>
  <c r="I312" i="38"/>
  <c r="N312" i="38" s="1"/>
  <c r="O312" i="38" s="1"/>
  <c r="AL312" i="38" s="1"/>
  <c r="U311" i="38"/>
  <c r="R311" i="38"/>
  <c r="I311" i="38"/>
  <c r="N311" i="38" s="1"/>
  <c r="U310" i="38"/>
  <c r="R310" i="38"/>
  <c r="I310" i="38"/>
  <c r="N310" i="38" s="1"/>
  <c r="U309" i="38"/>
  <c r="R309" i="38"/>
  <c r="I309" i="38"/>
  <c r="N309" i="38" s="1"/>
  <c r="U308" i="38"/>
  <c r="R308" i="38"/>
  <c r="I308" i="38"/>
  <c r="N308" i="38" s="1"/>
  <c r="O308" i="38" s="1"/>
  <c r="AL308" i="38" s="1"/>
  <c r="U307" i="38"/>
  <c r="R307" i="38"/>
  <c r="I307" i="38"/>
  <c r="N307" i="38" s="1"/>
  <c r="U306" i="38"/>
  <c r="R306" i="38"/>
  <c r="I306" i="38"/>
  <c r="N306" i="38" s="1"/>
  <c r="O306" i="38" s="1"/>
  <c r="U305" i="38"/>
  <c r="R305" i="38"/>
  <c r="I305" i="38"/>
  <c r="N305" i="38" s="1"/>
  <c r="U304" i="38"/>
  <c r="V304" i="38" s="1"/>
  <c r="R304" i="38"/>
  <c r="I304" i="38"/>
  <c r="N304" i="38" s="1"/>
  <c r="U303" i="38"/>
  <c r="V303" i="38" s="1"/>
  <c r="R303" i="38"/>
  <c r="I303" i="38"/>
  <c r="N303" i="38" s="1"/>
  <c r="U302" i="38"/>
  <c r="V302" i="38" s="1"/>
  <c r="R302" i="38"/>
  <c r="I302" i="38"/>
  <c r="N302" i="38" s="1"/>
  <c r="U301" i="38"/>
  <c r="V301" i="38" s="1"/>
  <c r="R301" i="38"/>
  <c r="I301" i="38"/>
  <c r="N301" i="38" s="1"/>
  <c r="U300" i="38"/>
  <c r="V300" i="38" s="1"/>
  <c r="R300" i="38"/>
  <c r="I300" i="38"/>
  <c r="N300" i="38" s="1"/>
  <c r="U299" i="38"/>
  <c r="R299" i="38"/>
  <c r="I299" i="38"/>
  <c r="N299" i="38" s="1"/>
  <c r="O299" i="38" s="1"/>
  <c r="U298" i="38"/>
  <c r="R298" i="38"/>
  <c r="I298" i="38"/>
  <c r="N298" i="38" s="1"/>
  <c r="U297" i="38"/>
  <c r="R297" i="38"/>
  <c r="I297" i="38"/>
  <c r="N297" i="38" s="1"/>
  <c r="U296" i="38"/>
  <c r="R296" i="38"/>
  <c r="I296" i="38"/>
  <c r="N296" i="38" s="1"/>
  <c r="U295" i="38"/>
  <c r="R295" i="38"/>
  <c r="I295" i="38"/>
  <c r="N295" i="38" s="1"/>
  <c r="U294" i="38"/>
  <c r="R294" i="38"/>
  <c r="I294" i="38"/>
  <c r="N294" i="38" s="1"/>
  <c r="U293" i="38"/>
  <c r="R293" i="38"/>
  <c r="I293" i="38"/>
  <c r="N293" i="38" s="1"/>
  <c r="U292" i="38"/>
  <c r="R292" i="38"/>
  <c r="I292" i="38"/>
  <c r="N292" i="38" s="1"/>
  <c r="U291" i="38"/>
  <c r="R291" i="38"/>
  <c r="I291" i="38"/>
  <c r="N291" i="38" s="1"/>
  <c r="O291" i="38" s="1"/>
  <c r="U290" i="38"/>
  <c r="R290" i="38"/>
  <c r="I290" i="38"/>
  <c r="N290" i="38" s="1"/>
  <c r="U289" i="38"/>
  <c r="R289" i="38"/>
  <c r="I289" i="38"/>
  <c r="N289" i="38" s="1"/>
  <c r="U288" i="38"/>
  <c r="R288" i="38"/>
  <c r="I288" i="38"/>
  <c r="N288" i="38" s="1"/>
  <c r="O288" i="38" s="1"/>
  <c r="U287" i="38"/>
  <c r="R287" i="38"/>
  <c r="I287" i="38"/>
  <c r="N287" i="38" s="1"/>
  <c r="U286" i="38"/>
  <c r="R286" i="38"/>
  <c r="I286" i="38"/>
  <c r="N286" i="38" s="1"/>
  <c r="O286" i="38" s="1"/>
  <c r="AL286" i="38" s="1"/>
  <c r="U285" i="38"/>
  <c r="R285" i="38"/>
  <c r="I285" i="38"/>
  <c r="N285" i="38" s="1"/>
  <c r="U284" i="38"/>
  <c r="V284" i="38" s="1"/>
  <c r="R284" i="38"/>
  <c r="I284" i="38"/>
  <c r="N284" i="38" s="1"/>
  <c r="U283" i="38"/>
  <c r="R283" i="38"/>
  <c r="I283" i="38"/>
  <c r="N283" i="38" s="1"/>
  <c r="U282" i="38"/>
  <c r="R282" i="38"/>
  <c r="I282" i="38"/>
  <c r="N282" i="38" s="1"/>
  <c r="U281" i="38"/>
  <c r="R281" i="38"/>
  <c r="I281" i="38"/>
  <c r="N281" i="38" s="1"/>
  <c r="U280" i="38"/>
  <c r="R280" i="38"/>
  <c r="I280" i="38"/>
  <c r="N280" i="38" s="1"/>
  <c r="U279" i="38"/>
  <c r="R279" i="38"/>
  <c r="I279" i="38"/>
  <c r="N279" i="38" s="1"/>
  <c r="U278" i="38"/>
  <c r="R278" i="38"/>
  <c r="I278" i="38"/>
  <c r="N278" i="38" s="1"/>
  <c r="U277" i="38"/>
  <c r="R277" i="38"/>
  <c r="I277" i="38"/>
  <c r="N277" i="38" s="1"/>
  <c r="U276" i="38"/>
  <c r="V276" i="38" s="1"/>
  <c r="R276" i="38"/>
  <c r="I276" i="38"/>
  <c r="N276" i="38" s="1"/>
  <c r="U275" i="38"/>
  <c r="R275" i="38"/>
  <c r="I275" i="38"/>
  <c r="N275" i="38" s="1"/>
  <c r="O275" i="38" s="1"/>
  <c r="U274" i="38"/>
  <c r="R274" i="38"/>
  <c r="I274" i="38"/>
  <c r="N274" i="38" s="1"/>
  <c r="U273" i="38"/>
  <c r="R273" i="38"/>
  <c r="I273" i="38"/>
  <c r="N273" i="38" s="1"/>
  <c r="U272" i="38"/>
  <c r="V272" i="38" s="1"/>
  <c r="R272" i="38"/>
  <c r="I272" i="38"/>
  <c r="N272" i="38" s="1"/>
  <c r="U271" i="38"/>
  <c r="V271" i="38" s="1"/>
  <c r="R271" i="38"/>
  <c r="I271" i="38"/>
  <c r="N271" i="38" s="1"/>
  <c r="U270" i="38"/>
  <c r="V270" i="38" s="1"/>
  <c r="R270" i="38"/>
  <c r="I270" i="38"/>
  <c r="N270" i="38" s="1"/>
  <c r="U269" i="38"/>
  <c r="V269" i="38" s="1"/>
  <c r="R269" i="38"/>
  <c r="I269" i="38"/>
  <c r="N269" i="38" s="1"/>
  <c r="U268" i="38"/>
  <c r="R268" i="38"/>
  <c r="I268" i="38"/>
  <c r="N268" i="38" s="1"/>
  <c r="U267" i="38"/>
  <c r="R267" i="38"/>
  <c r="I267" i="38"/>
  <c r="N267" i="38" s="1"/>
  <c r="O267" i="38" s="1"/>
  <c r="U266" i="38"/>
  <c r="V266" i="38" s="1"/>
  <c r="R266" i="38"/>
  <c r="I266" i="38"/>
  <c r="N266" i="38" s="1"/>
  <c r="U265" i="38"/>
  <c r="V265" i="38" s="1"/>
  <c r="R265" i="38"/>
  <c r="I265" i="38"/>
  <c r="N265" i="38" s="1"/>
  <c r="U264" i="38"/>
  <c r="R264" i="38"/>
  <c r="I264" i="38"/>
  <c r="N264" i="38" s="1"/>
  <c r="U263" i="38"/>
  <c r="R263" i="38"/>
  <c r="I263" i="38"/>
  <c r="N263" i="38" s="1"/>
  <c r="U262" i="38"/>
  <c r="R262" i="38"/>
  <c r="I262" i="38"/>
  <c r="N262" i="38" s="1"/>
  <c r="U261" i="38"/>
  <c r="R261" i="38"/>
  <c r="I261" i="38"/>
  <c r="N261" i="38" s="1"/>
  <c r="U260" i="38"/>
  <c r="R260" i="38"/>
  <c r="I260" i="38"/>
  <c r="N260" i="38" s="1"/>
  <c r="U259" i="38"/>
  <c r="R259" i="38"/>
  <c r="I259" i="38"/>
  <c r="N259" i="38" s="1"/>
  <c r="U258" i="38"/>
  <c r="R258" i="38"/>
  <c r="I258" i="38"/>
  <c r="N258" i="38" s="1"/>
  <c r="U257" i="38"/>
  <c r="R257" i="38"/>
  <c r="I257" i="38"/>
  <c r="N257" i="38" s="1"/>
  <c r="U256" i="38"/>
  <c r="R256" i="38"/>
  <c r="I256" i="38"/>
  <c r="N256" i="38" s="1"/>
  <c r="U255" i="38"/>
  <c r="R255" i="38"/>
  <c r="I255" i="38"/>
  <c r="N255" i="38" s="1"/>
  <c r="U254" i="38"/>
  <c r="V254" i="38" s="1"/>
  <c r="R254" i="38"/>
  <c r="I254" i="38"/>
  <c r="N254" i="38" s="1"/>
  <c r="U253" i="38"/>
  <c r="V253" i="38" s="1"/>
  <c r="R253" i="38"/>
  <c r="I253" i="38"/>
  <c r="N253" i="38" s="1"/>
  <c r="U252" i="38"/>
  <c r="R252" i="38"/>
  <c r="I252" i="38"/>
  <c r="N252" i="38" s="1"/>
  <c r="U251" i="38"/>
  <c r="R251" i="38"/>
  <c r="I251" i="38"/>
  <c r="N251" i="38" s="1"/>
  <c r="U250" i="38"/>
  <c r="R250" i="38"/>
  <c r="I250" i="38"/>
  <c r="N250" i="38" s="1"/>
  <c r="U249" i="38"/>
  <c r="R249" i="38"/>
  <c r="I249" i="38"/>
  <c r="N249" i="38" s="1"/>
  <c r="U248" i="38"/>
  <c r="R248" i="38"/>
  <c r="I248" i="38"/>
  <c r="N248" i="38" s="1"/>
  <c r="U247" i="38"/>
  <c r="R247" i="38"/>
  <c r="I247" i="38"/>
  <c r="N247" i="38" s="1"/>
  <c r="U246" i="38"/>
  <c r="R246" i="38"/>
  <c r="I246" i="38"/>
  <c r="N246" i="38" s="1"/>
  <c r="U245" i="38"/>
  <c r="R245" i="38"/>
  <c r="I245" i="38"/>
  <c r="N245" i="38" s="1"/>
  <c r="U244" i="38"/>
  <c r="R244" i="38"/>
  <c r="I244" i="38"/>
  <c r="N244" i="38" s="1"/>
  <c r="U243" i="38"/>
  <c r="R243" i="38"/>
  <c r="I243" i="38"/>
  <c r="N243" i="38" s="1"/>
  <c r="U242" i="38"/>
  <c r="R242" i="38"/>
  <c r="I242" i="38"/>
  <c r="N242" i="38" s="1"/>
  <c r="U241" i="38"/>
  <c r="R241" i="38"/>
  <c r="I241" i="38"/>
  <c r="N241" i="38" s="1"/>
  <c r="O241" i="38" s="1"/>
  <c r="U240" i="38"/>
  <c r="R240" i="38"/>
  <c r="I240" i="38"/>
  <c r="N240" i="38" s="1"/>
  <c r="O240" i="38" s="1"/>
  <c r="U239" i="38"/>
  <c r="R239" i="38"/>
  <c r="I239" i="38"/>
  <c r="N239" i="38" s="1"/>
  <c r="U238" i="38"/>
  <c r="R238" i="38"/>
  <c r="I238" i="38"/>
  <c r="N238" i="38" s="1"/>
  <c r="U237" i="38"/>
  <c r="R237" i="38"/>
  <c r="I237" i="38"/>
  <c r="N237" i="38" s="1"/>
  <c r="U236" i="38"/>
  <c r="V236" i="38" s="1"/>
  <c r="R236" i="38"/>
  <c r="I236" i="38"/>
  <c r="N236" i="38" s="1"/>
  <c r="U235" i="38"/>
  <c r="R235" i="38"/>
  <c r="I235" i="38"/>
  <c r="N235" i="38" s="1"/>
  <c r="O235" i="38" s="1"/>
  <c r="U234" i="38"/>
  <c r="R234" i="38"/>
  <c r="I234" i="38"/>
  <c r="N234" i="38" s="1"/>
  <c r="U233" i="38"/>
  <c r="R233" i="38"/>
  <c r="I233" i="38"/>
  <c r="N233" i="38" s="1"/>
  <c r="U232" i="38"/>
  <c r="R232" i="38"/>
  <c r="I232" i="38"/>
  <c r="N232" i="38" s="1"/>
  <c r="O232" i="38" s="1"/>
  <c r="U231" i="38"/>
  <c r="R231" i="38"/>
  <c r="I231" i="38"/>
  <c r="N231" i="38" s="1"/>
  <c r="U230" i="38"/>
  <c r="V230" i="38" s="1"/>
  <c r="R230" i="38"/>
  <c r="I230" i="38"/>
  <c r="N230" i="38" s="1"/>
  <c r="U229" i="38"/>
  <c r="V229" i="38" s="1"/>
  <c r="R229" i="38"/>
  <c r="I229" i="38"/>
  <c r="N229" i="38" s="1"/>
  <c r="O229" i="38" s="1"/>
  <c r="U228" i="38"/>
  <c r="V228" i="38" s="1"/>
  <c r="R228" i="38"/>
  <c r="I228" i="38"/>
  <c r="N228" i="38" s="1"/>
  <c r="U227" i="38"/>
  <c r="R227" i="38"/>
  <c r="I227" i="38"/>
  <c r="N227" i="38" s="1"/>
  <c r="U226" i="38"/>
  <c r="R226" i="38"/>
  <c r="I226" i="38"/>
  <c r="N226" i="38" s="1"/>
  <c r="U225" i="38"/>
  <c r="R225" i="38"/>
  <c r="I225" i="38"/>
  <c r="N225" i="38" s="1"/>
  <c r="U224" i="38"/>
  <c r="R224" i="38"/>
  <c r="I224" i="38"/>
  <c r="N224" i="38" s="1"/>
  <c r="U223" i="38"/>
  <c r="R223" i="38"/>
  <c r="I223" i="38"/>
  <c r="N223" i="38" s="1"/>
  <c r="U222" i="38"/>
  <c r="R222" i="38"/>
  <c r="I222" i="38"/>
  <c r="N222" i="38" s="1"/>
  <c r="U221" i="38"/>
  <c r="R221" i="38"/>
  <c r="I221" i="38"/>
  <c r="N221" i="38" s="1"/>
  <c r="O221" i="38" s="1"/>
  <c r="U220" i="38"/>
  <c r="V220" i="38" s="1"/>
  <c r="R220" i="38"/>
  <c r="I220" i="38"/>
  <c r="N220" i="38" s="1"/>
  <c r="U219" i="38"/>
  <c r="R219" i="38"/>
  <c r="I219" i="38"/>
  <c r="N219" i="38" s="1"/>
  <c r="U218" i="38"/>
  <c r="R218" i="38"/>
  <c r="I218" i="38"/>
  <c r="N218" i="38" s="1"/>
  <c r="O218" i="38" s="1"/>
  <c r="U217" i="38"/>
  <c r="R217" i="38"/>
  <c r="I217" i="38"/>
  <c r="N217" i="38" s="1"/>
  <c r="U216" i="38"/>
  <c r="R216" i="38"/>
  <c r="I216" i="38"/>
  <c r="N216" i="38" s="1"/>
  <c r="U215" i="38"/>
  <c r="R215" i="38"/>
  <c r="I215" i="38"/>
  <c r="N215" i="38" s="1"/>
  <c r="O215" i="38" s="1"/>
  <c r="U214" i="38"/>
  <c r="R214" i="38"/>
  <c r="I214" i="38"/>
  <c r="N214" i="38" s="1"/>
  <c r="U213" i="38"/>
  <c r="R213" i="38"/>
  <c r="I213" i="38"/>
  <c r="N213" i="38" s="1"/>
  <c r="U212" i="38"/>
  <c r="R212" i="38"/>
  <c r="I212" i="38"/>
  <c r="N212" i="38" s="1"/>
  <c r="U211" i="38"/>
  <c r="R211" i="38"/>
  <c r="I211" i="38"/>
  <c r="N211" i="38" s="1"/>
  <c r="U210" i="38"/>
  <c r="V210" i="38" s="1"/>
  <c r="R210" i="38"/>
  <c r="I210" i="38"/>
  <c r="N210" i="38" s="1"/>
  <c r="U209" i="38"/>
  <c r="V209" i="38" s="1"/>
  <c r="R209" i="38"/>
  <c r="I209" i="38"/>
  <c r="N209" i="38" s="1"/>
  <c r="U208" i="38"/>
  <c r="V208" i="38" s="1"/>
  <c r="R208" i="38"/>
  <c r="I208" i="38"/>
  <c r="N208" i="38" s="1"/>
  <c r="U207" i="38"/>
  <c r="V207" i="38" s="1"/>
  <c r="R207" i="38"/>
  <c r="I207" i="38"/>
  <c r="N207" i="38" s="1"/>
  <c r="O207" i="38" s="1"/>
  <c r="AL207" i="38" s="1"/>
  <c r="U206" i="38"/>
  <c r="R206" i="38"/>
  <c r="I206" i="38"/>
  <c r="N206" i="38" s="1"/>
  <c r="O206" i="38" s="1"/>
  <c r="AL206" i="38" s="1"/>
  <c r="U205" i="38"/>
  <c r="R205" i="38"/>
  <c r="I205" i="38"/>
  <c r="N205" i="38" s="1"/>
  <c r="U204" i="38"/>
  <c r="R204" i="38"/>
  <c r="I204" i="38"/>
  <c r="N204" i="38" s="1"/>
  <c r="U203" i="38"/>
  <c r="R203" i="38"/>
  <c r="I203" i="38"/>
  <c r="N203" i="38" s="1"/>
  <c r="U202" i="38"/>
  <c r="R202" i="38"/>
  <c r="I202" i="38"/>
  <c r="N202" i="38" s="1"/>
  <c r="O202" i="38" s="1"/>
  <c r="AL202" i="38" s="1"/>
  <c r="U201" i="38"/>
  <c r="R201" i="38"/>
  <c r="I201" i="38"/>
  <c r="N201" i="38" s="1"/>
  <c r="U200" i="38"/>
  <c r="R200" i="38"/>
  <c r="I200" i="38"/>
  <c r="N200" i="38" s="1"/>
  <c r="O200" i="38" s="1"/>
  <c r="AL200" i="38" s="1"/>
  <c r="U199" i="38"/>
  <c r="V199" i="38" s="1"/>
  <c r="R199" i="38"/>
  <c r="I199" i="38"/>
  <c r="N199" i="38" s="1"/>
  <c r="U198" i="38"/>
  <c r="V198" i="38" s="1"/>
  <c r="R198" i="38"/>
  <c r="I198" i="38"/>
  <c r="N198" i="38" s="1"/>
  <c r="O198" i="38" s="1"/>
  <c r="AL198" i="38" s="1"/>
  <c r="U197" i="38"/>
  <c r="V197" i="38" s="1"/>
  <c r="R197" i="38"/>
  <c r="I197" i="38"/>
  <c r="N197" i="38" s="1"/>
  <c r="U196" i="38"/>
  <c r="R196" i="38"/>
  <c r="I196" i="38"/>
  <c r="N196" i="38" s="1"/>
  <c r="U195" i="38"/>
  <c r="R195" i="38"/>
  <c r="I195" i="38"/>
  <c r="N195" i="38" s="1"/>
  <c r="U194" i="38"/>
  <c r="R194" i="38"/>
  <c r="I194" i="38"/>
  <c r="N194" i="38" s="1"/>
  <c r="U193" i="38"/>
  <c r="R193" i="38"/>
  <c r="I193" i="38"/>
  <c r="N193" i="38" s="1"/>
  <c r="U192" i="38"/>
  <c r="R192" i="38"/>
  <c r="I192" i="38"/>
  <c r="N192" i="38" s="1"/>
  <c r="U191" i="38"/>
  <c r="R191" i="38"/>
  <c r="I191" i="38"/>
  <c r="N191" i="38" s="1"/>
  <c r="O191" i="38" s="1"/>
  <c r="AL191" i="38" s="1"/>
  <c r="U190" i="38"/>
  <c r="R190" i="38"/>
  <c r="I190" i="38"/>
  <c r="N190" i="38" s="1"/>
  <c r="O190" i="38" s="1"/>
  <c r="U189" i="38"/>
  <c r="R189" i="38"/>
  <c r="I189" i="38"/>
  <c r="N189" i="38" s="1"/>
  <c r="U188" i="38"/>
  <c r="R188" i="38"/>
  <c r="I188" i="38"/>
  <c r="N188" i="38" s="1"/>
  <c r="U187" i="38"/>
  <c r="R187" i="38"/>
  <c r="I187" i="38"/>
  <c r="N187" i="38" s="1"/>
  <c r="U186" i="38"/>
  <c r="R186" i="38"/>
  <c r="I186" i="38"/>
  <c r="N186" i="38" s="1"/>
  <c r="O186" i="38" s="1"/>
  <c r="U185" i="38"/>
  <c r="R185" i="38"/>
  <c r="I185" i="38"/>
  <c r="N185" i="38" s="1"/>
  <c r="U184" i="38"/>
  <c r="R184" i="38"/>
  <c r="I184" i="38"/>
  <c r="N184" i="38" s="1"/>
  <c r="U183" i="38"/>
  <c r="R183" i="38"/>
  <c r="I183" i="38"/>
  <c r="N183" i="38" s="1"/>
  <c r="U182" i="38"/>
  <c r="R182" i="38"/>
  <c r="I182" i="38"/>
  <c r="N182" i="38" s="1"/>
  <c r="U181" i="38"/>
  <c r="R181" i="38"/>
  <c r="I181" i="38"/>
  <c r="N181" i="38" s="1"/>
  <c r="U180" i="38"/>
  <c r="R180" i="38"/>
  <c r="I180" i="38"/>
  <c r="N180" i="38" s="1"/>
  <c r="U179" i="38"/>
  <c r="V179" i="38" s="1"/>
  <c r="R179" i="38"/>
  <c r="I179" i="38"/>
  <c r="N179" i="38" s="1"/>
  <c r="U178" i="38"/>
  <c r="V178" i="38" s="1"/>
  <c r="R178" i="38"/>
  <c r="I178" i="38"/>
  <c r="N178" i="38" s="1"/>
  <c r="U177" i="38"/>
  <c r="V177" i="38" s="1"/>
  <c r="R177" i="38"/>
  <c r="I177" i="38"/>
  <c r="N177" i="38" s="1"/>
  <c r="U176" i="38"/>
  <c r="V176" i="38" s="1"/>
  <c r="R176" i="38"/>
  <c r="I176" i="38"/>
  <c r="N176" i="38" s="1"/>
  <c r="U175" i="38"/>
  <c r="V175" i="38" s="1"/>
  <c r="R175" i="38"/>
  <c r="I175" i="38"/>
  <c r="N175" i="38" s="1"/>
  <c r="U174" i="38"/>
  <c r="V174" i="38" s="1"/>
  <c r="R174" i="38"/>
  <c r="I174" i="38"/>
  <c r="N174" i="38" s="1"/>
  <c r="U173" i="38"/>
  <c r="R173" i="38"/>
  <c r="I173" i="38"/>
  <c r="N173" i="38" s="1"/>
  <c r="U172" i="38"/>
  <c r="R172" i="38"/>
  <c r="I172" i="38"/>
  <c r="N172" i="38" s="1"/>
  <c r="U171" i="38"/>
  <c r="R171" i="38"/>
  <c r="I171" i="38"/>
  <c r="N171" i="38" s="1"/>
  <c r="U170" i="38"/>
  <c r="R170" i="38"/>
  <c r="I170" i="38"/>
  <c r="N170" i="38" s="1"/>
  <c r="U169" i="38"/>
  <c r="R169" i="38"/>
  <c r="I169" i="38"/>
  <c r="N169" i="38" s="1"/>
  <c r="U168" i="38"/>
  <c r="R168" i="38"/>
  <c r="I168" i="38"/>
  <c r="N168" i="38" s="1"/>
  <c r="U167" i="38"/>
  <c r="V167" i="38" s="1"/>
  <c r="R167" i="38"/>
  <c r="I167" i="38"/>
  <c r="N167" i="38" s="1"/>
  <c r="U166" i="38"/>
  <c r="R166" i="38"/>
  <c r="I166" i="38"/>
  <c r="N166" i="38" s="1"/>
  <c r="U165" i="38"/>
  <c r="R165" i="38"/>
  <c r="I165" i="38"/>
  <c r="N165" i="38" s="1"/>
  <c r="U164" i="38"/>
  <c r="R164" i="38"/>
  <c r="I164" i="38"/>
  <c r="N164" i="38" s="1"/>
  <c r="U163" i="38"/>
  <c r="R163" i="38"/>
  <c r="I163" i="38"/>
  <c r="N163" i="38" s="1"/>
  <c r="U162" i="38"/>
  <c r="R162" i="38"/>
  <c r="I162" i="38"/>
  <c r="N162" i="38" s="1"/>
  <c r="U161" i="38"/>
  <c r="R161" i="38"/>
  <c r="I161" i="38"/>
  <c r="N161" i="38" s="1"/>
  <c r="U160" i="38"/>
  <c r="R160" i="38"/>
  <c r="I160" i="38"/>
  <c r="N160" i="38" s="1"/>
  <c r="U159" i="38"/>
  <c r="R159" i="38"/>
  <c r="I159" i="38"/>
  <c r="N159" i="38" s="1"/>
  <c r="U158" i="38"/>
  <c r="R158" i="38"/>
  <c r="I158" i="38"/>
  <c r="N158" i="38" s="1"/>
  <c r="U157" i="38"/>
  <c r="R157" i="38"/>
  <c r="I157" i="38"/>
  <c r="N157" i="38" s="1"/>
  <c r="U156" i="38"/>
  <c r="R156" i="38"/>
  <c r="I156" i="38"/>
  <c r="N156" i="38" s="1"/>
  <c r="U155" i="38"/>
  <c r="R155" i="38"/>
  <c r="I155" i="38"/>
  <c r="N155" i="38" s="1"/>
  <c r="U154" i="38"/>
  <c r="V154" i="38" s="1"/>
  <c r="R154" i="38"/>
  <c r="I154" i="38"/>
  <c r="N154" i="38" s="1"/>
  <c r="U153" i="38"/>
  <c r="R153" i="38"/>
  <c r="I153" i="38"/>
  <c r="N153" i="38" s="1"/>
  <c r="U152" i="38"/>
  <c r="R152" i="38"/>
  <c r="I152" i="38"/>
  <c r="N152" i="38" s="1"/>
  <c r="U151" i="38"/>
  <c r="R151" i="38"/>
  <c r="I151" i="38"/>
  <c r="N151" i="38" s="1"/>
  <c r="U150" i="38"/>
  <c r="V150" i="38" s="1"/>
  <c r="R150" i="38"/>
  <c r="I150" i="38"/>
  <c r="N150" i="38" s="1"/>
  <c r="U149" i="38"/>
  <c r="R149" i="38"/>
  <c r="I149" i="38"/>
  <c r="N149" i="38" s="1"/>
  <c r="U148" i="38"/>
  <c r="R148" i="38"/>
  <c r="I148" i="38"/>
  <c r="N148" i="38" s="1"/>
  <c r="U147" i="38"/>
  <c r="R147" i="38"/>
  <c r="I147" i="38"/>
  <c r="N147" i="38" s="1"/>
  <c r="U146" i="38"/>
  <c r="V146" i="38" s="1"/>
  <c r="R146" i="38"/>
  <c r="I146" i="38"/>
  <c r="N146" i="38" s="1"/>
  <c r="U145" i="38"/>
  <c r="R145" i="38"/>
  <c r="I145" i="38"/>
  <c r="N145" i="38" s="1"/>
  <c r="O145" i="38" s="1"/>
  <c r="AL145" i="38" s="1"/>
  <c r="U144" i="38"/>
  <c r="R144" i="38"/>
  <c r="I144" i="38"/>
  <c r="N144" i="38" s="1"/>
  <c r="U143" i="38"/>
  <c r="R143" i="38"/>
  <c r="I143" i="38"/>
  <c r="N143" i="38" s="1"/>
  <c r="U142" i="38"/>
  <c r="R142" i="38"/>
  <c r="I142" i="38"/>
  <c r="N142" i="38" s="1"/>
  <c r="U141" i="38"/>
  <c r="V141" i="38" s="1"/>
  <c r="R141" i="38"/>
  <c r="I141" i="38"/>
  <c r="N141" i="38" s="1"/>
  <c r="U140" i="38"/>
  <c r="R140" i="38"/>
  <c r="I140" i="38"/>
  <c r="N140" i="38" s="1"/>
  <c r="U139" i="38"/>
  <c r="R139" i="38"/>
  <c r="I139" i="38"/>
  <c r="N139" i="38" s="1"/>
  <c r="U138" i="38"/>
  <c r="R138" i="38"/>
  <c r="I138" i="38"/>
  <c r="N138" i="38" s="1"/>
  <c r="U137" i="38"/>
  <c r="R137" i="38"/>
  <c r="I137" i="38"/>
  <c r="N137" i="38" s="1"/>
  <c r="U136" i="38"/>
  <c r="R136" i="38"/>
  <c r="I136" i="38"/>
  <c r="N136" i="38" s="1"/>
  <c r="U135" i="38"/>
  <c r="R135" i="38"/>
  <c r="I135" i="38"/>
  <c r="N135" i="38" s="1"/>
  <c r="U134" i="38"/>
  <c r="R134" i="38"/>
  <c r="I134" i="38"/>
  <c r="N134" i="38" s="1"/>
  <c r="O134" i="38" s="1"/>
  <c r="AL134" i="38" s="1"/>
  <c r="U133" i="38"/>
  <c r="V133" i="38" s="1"/>
  <c r="R133" i="38"/>
  <c r="I133" i="38"/>
  <c r="N133" i="38" s="1"/>
  <c r="U132" i="38"/>
  <c r="R132" i="38"/>
  <c r="I132" i="38"/>
  <c r="N132" i="38" s="1"/>
  <c r="U131" i="38"/>
  <c r="R131" i="38"/>
  <c r="I131" i="38"/>
  <c r="N131" i="38" s="1"/>
  <c r="U130" i="38"/>
  <c r="R130" i="38"/>
  <c r="I130" i="38"/>
  <c r="N130" i="38" s="1"/>
  <c r="O130" i="38" s="1"/>
  <c r="AL130" i="38" s="1"/>
  <c r="U129" i="38"/>
  <c r="R129" i="38"/>
  <c r="I129" i="38"/>
  <c r="N129" i="38" s="1"/>
  <c r="U128" i="38"/>
  <c r="R128" i="38"/>
  <c r="I128" i="38"/>
  <c r="N128" i="38" s="1"/>
  <c r="U127" i="38"/>
  <c r="R127" i="38"/>
  <c r="I127" i="38"/>
  <c r="N127" i="38" s="1"/>
  <c r="U126" i="38"/>
  <c r="V126" i="38" s="1"/>
  <c r="R126" i="38"/>
  <c r="I126" i="38"/>
  <c r="N126" i="38" s="1"/>
  <c r="U125" i="38"/>
  <c r="V125" i="38" s="1"/>
  <c r="R125" i="38"/>
  <c r="I125" i="38"/>
  <c r="N125" i="38" s="1"/>
  <c r="U124" i="38"/>
  <c r="R124" i="38"/>
  <c r="I124" i="38"/>
  <c r="N124" i="38" s="1"/>
  <c r="U123" i="38"/>
  <c r="R123" i="38"/>
  <c r="I123" i="38"/>
  <c r="N123" i="38" s="1"/>
  <c r="U122" i="38"/>
  <c r="R122" i="38"/>
  <c r="I122" i="38"/>
  <c r="N122" i="38" s="1"/>
  <c r="U121" i="38"/>
  <c r="R121" i="38"/>
  <c r="I121" i="38"/>
  <c r="N121" i="38" s="1"/>
  <c r="O121" i="38" s="1"/>
  <c r="U120" i="38"/>
  <c r="R120" i="38"/>
  <c r="I120" i="38"/>
  <c r="N120" i="38" s="1"/>
  <c r="U119" i="38"/>
  <c r="R119" i="38"/>
  <c r="I119" i="38"/>
  <c r="N119" i="38" s="1"/>
  <c r="U118" i="38"/>
  <c r="R118" i="38"/>
  <c r="I118" i="38"/>
  <c r="N118" i="38" s="1"/>
  <c r="U117" i="38"/>
  <c r="R117" i="38"/>
  <c r="I117" i="38"/>
  <c r="N117" i="38" s="1"/>
  <c r="U116" i="38"/>
  <c r="R116" i="38"/>
  <c r="I116" i="38"/>
  <c r="N116" i="38" s="1"/>
  <c r="U115" i="38"/>
  <c r="R115" i="38"/>
  <c r="I115" i="38"/>
  <c r="N115" i="38" s="1"/>
  <c r="U114" i="38"/>
  <c r="R114" i="38"/>
  <c r="I114" i="38"/>
  <c r="N114" i="38" s="1"/>
  <c r="U113" i="38"/>
  <c r="R113" i="38"/>
  <c r="I113" i="38"/>
  <c r="N113" i="38" s="1"/>
  <c r="U112" i="38"/>
  <c r="R112" i="38"/>
  <c r="I112" i="38"/>
  <c r="N112" i="38" s="1"/>
  <c r="U111" i="38"/>
  <c r="R111" i="38"/>
  <c r="I111" i="38"/>
  <c r="N111" i="38" s="1"/>
  <c r="O111" i="38" s="1"/>
  <c r="U110" i="38"/>
  <c r="R110" i="38"/>
  <c r="I110" i="38"/>
  <c r="N110" i="38" s="1"/>
  <c r="U109" i="38"/>
  <c r="R109" i="38"/>
  <c r="I109" i="38"/>
  <c r="N109" i="38" s="1"/>
  <c r="U108" i="38"/>
  <c r="R108" i="38"/>
  <c r="I108" i="38"/>
  <c r="N108" i="38" s="1"/>
  <c r="U107" i="38"/>
  <c r="R107" i="38"/>
  <c r="I107" i="38"/>
  <c r="N107" i="38" s="1"/>
  <c r="U106" i="38"/>
  <c r="R106" i="38"/>
  <c r="I106" i="38"/>
  <c r="N106" i="38" s="1"/>
  <c r="O106" i="38" s="1"/>
  <c r="AL106" i="38" s="1"/>
  <c r="U105" i="38"/>
  <c r="R105" i="38"/>
  <c r="I105" i="38"/>
  <c r="N105" i="38" s="1"/>
  <c r="O105" i="38" s="1"/>
  <c r="U104" i="38"/>
  <c r="R104" i="38"/>
  <c r="I104" i="38"/>
  <c r="N104" i="38" s="1"/>
  <c r="O104" i="38" s="1"/>
  <c r="U103" i="38"/>
  <c r="R103" i="38"/>
  <c r="I103" i="38"/>
  <c r="N103" i="38" s="1"/>
  <c r="O103" i="38" s="1"/>
  <c r="U102" i="38"/>
  <c r="V102" i="38" s="1"/>
  <c r="R102" i="38"/>
  <c r="I102" i="38"/>
  <c r="N102" i="38" s="1"/>
  <c r="O102" i="38" s="1"/>
  <c r="U101" i="38"/>
  <c r="R101" i="38"/>
  <c r="I101" i="38"/>
  <c r="N101" i="38" s="1"/>
  <c r="U100" i="38"/>
  <c r="R100" i="38"/>
  <c r="I100" i="38"/>
  <c r="N100" i="38" s="1"/>
  <c r="O100" i="38" s="1"/>
  <c r="AL100" i="38" s="1"/>
  <c r="U99" i="38"/>
  <c r="R99" i="38"/>
  <c r="I99" i="38"/>
  <c r="N99" i="38" s="1"/>
  <c r="U98" i="38"/>
  <c r="R98" i="38"/>
  <c r="I98" i="38"/>
  <c r="N98" i="38" s="1"/>
  <c r="O98" i="38" s="1"/>
  <c r="AL98" i="38" s="1"/>
  <c r="U97" i="38"/>
  <c r="R97" i="38"/>
  <c r="I97" i="38"/>
  <c r="N97" i="38" s="1"/>
  <c r="U96" i="38"/>
  <c r="R96" i="38"/>
  <c r="I96" i="38"/>
  <c r="N96" i="38" s="1"/>
  <c r="U95" i="38"/>
  <c r="R95" i="38"/>
  <c r="I95" i="38"/>
  <c r="N95" i="38" s="1"/>
  <c r="U94" i="38"/>
  <c r="V94" i="38" s="1"/>
  <c r="R94" i="38"/>
  <c r="I94" i="38"/>
  <c r="N94" i="38" s="1"/>
  <c r="U93" i="38"/>
  <c r="R93" i="38"/>
  <c r="I93" i="38"/>
  <c r="N93" i="38" s="1"/>
  <c r="U92" i="38"/>
  <c r="V92" i="38" s="1"/>
  <c r="R92" i="38"/>
  <c r="I92" i="38"/>
  <c r="N92" i="38" s="1"/>
  <c r="U91" i="38"/>
  <c r="V91" i="38" s="1"/>
  <c r="R91" i="38"/>
  <c r="I91" i="38"/>
  <c r="N91" i="38" s="1"/>
  <c r="U90" i="38"/>
  <c r="R90" i="38"/>
  <c r="I90" i="38"/>
  <c r="N90" i="38" s="1"/>
  <c r="U89" i="38"/>
  <c r="R89" i="38"/>
  <c r="I89" i="38"/>
  <c r="N89" i="38" s="1"/>
  <c r="U88" i="38"/>
  <c r="R88" i="38"/>
  <c r="I88" i="38"/>
  <c r="N88" i="38" s="1"/>
  <c r="U87" i="38"/>
  <c r="V87" i="38" s="1"/>
  <c r="R87" i="38"/>
  <c r="I87" i="38"/>
  <c r="N87" i="38" s="1"/>
  <c r="U86" i="38"/>
  <c r="R86" i="38"/>
  <c r="I86" i="38"/>
  <c r="N86" i="38" s="1"/>
  <c r="U85" i="38"/>
  <c r="R85" i="38"/>
  <c r="I85" i="38"/>
  <c r="N85" i="38" s="1"/>
  <c r="U84" i="38"/>
  <c r="R84" i="38"/>
  <c r="I84" i="38"/>
  <c r="N84" i="38" s="1"/>
  <c r="U83" i="38"/>
  <c r="V83" i="38" s="1"/>
  <c r="R83" i="38"/>
  <c r="I83" i="38"/>
  <c r="N83" i="38" s="1"/>
  <c r="U82" i="38"/>
  <c r="R82" i="38"/>
  <c r="I82" i="38"/>
  <c r="N82" i="38" s="1"/>
  <c r="U81" i="38"/>
  <c r="R81" i="38"/>
  <c r="I81" i="38"/>
  <c r="N81" i="38" s="1"/>
  <c r="U80" i="38"/>
  <c r="V80" i="38" s="1"/>
  <c r="R80" i="38"/>
  <c r="I80" i="38"/>
  <c r="N80" i="38" s="1"/>
  <c r="U79" i="38"/>
  <c r="R79" i="38"/>
  <c r="I79" i="38"/>
  <c r="N79" i="38" s="1"/>
  <c r="O79" i="38" s="1"/>
  <c r="U78" i="38"/>
  <c r="V78" i="38" s="1"/>
  <c r="R78" i="38"/>
  <c r="I78" i="38"/>
  <c r="N78" i="38" s="1"/>
  <c r="U77" i="38"/>
  <c r="R77" i="38"/>
  <c r="I77" i="38"/>
  <c r="N77" i="38" s="1"/>
  <c r="U76" i="38"/>
  <c r="V76" i="38" s="1"/>
  <c r="R76" i="38"/>
  <c r="I76" i="38"/>
  <c r="N76" i="38" s="1"/>
  <c r="O76" i="38" s="1"/>
  <c r="AL76" i="38" s="1"/>
  <c r="U75" i="38"/>
  <c r="R75" i="38"/>
  <c r="I75" i="38"/>
  <c r="N75" i="38" s="1"/>
  <c r="U74" i="38"/>
  <c r="R74" i="38"/>
  <c r="I74" i="38"/>
  <c r="N74" i="38" s="1"/>
  <c r="U73" i="38"/>
  <c r="R73" i="38"/>
  <c r="I73" i="38"/>
  <c r="N73" i="38" s="1"/>
  <c r="U72" i="38"/>
  <c r="V72" i="38" s="1"/>
  <c r="R72" i="38"/>
  <c r="I72" i="38"/>
  <c r="N72" i="38" s="1"/>
  <c r="U71" i="38"/>
  <c r="R71" i="38"/>
  <c r="I71" i="38"/>
  <c r="N71" i="38" s="1"/>
  <c r="U70" i="38"/>
  <c r="V70" i="38" s="1"/>
  <c r="R70" i="38"/>
  <c r="I70" i="38"/>
  <c r="N70" i="38" s="1"/>
  <c r="U69" i="38"/>
  <c r="R69" i="38"/>
  <c r="I69" i="38"/>
  <c r="N69" i="38" s="1"/>
  <c r="U68" i="38"/>
  <c r="R68" i="38"/>
  <c r="I68" i="38"/>
  <c r="N68" i="38" s="1"/>
  <c r="U67" i="38"/>
  <c r="R67" i="38"/>
  <c r="I67" i="38"/>
  <c r="N67" i="38" s="1"/>
  <c r="U66" i="38"/>
  <c r="R66" i="38"/>
  <c r="I66" i="38"/>
  <c r="N66" i="38" s="1"/>
  <c r="U65" i="38"/>
  <c r="V65" i="38" s="1"/>
  <c r="R65" i="38"/>
  <c r="I65" i="38"/>
  <c r="N65" i="38" s="1"/>
  <c r="U64" i="38"/>
  <c r="R64" i="38"/>
  <c r="I64" i="38"/>
  <c r="N64" i="38" s="1"/>
  <c r="U63" i="38"/>
  <c r="R63" i="38"/>
  <c r="I63" i="38"/>
  <c r="N63" i="38" s="1"/>
  <c r="U62" i="38"/>
  <c r="V62" i="38" s="1"/>
  <c r="R62" i="38"/>
  <c r="I62" i="38"/>
  <c r="N62" i="38" s="1"/>
  <c r="U61" i="38"/>
  <c r="R61" i="38"/>
  <c r="I61" i="38"/>
  <c r="N61" i="38" s="1"/>
  <c r="U60" i="38"/>
  <c r="R60" i="38"/>
  <c r="I60" i="38"/>
  <c r="N60" i="38" s="1"/>
  <c r="U59" i="38"/>
  <c r="R59" i="38"/>
  <c r="I59" i="38"/>
  <c r="N59" i="38" s="1"/>
  <c r="U58" i="38"/>
  <c r="R58" i="38"/>
  <c r="I58" i="38"/>
  <c r="N58" i="38" s="1"/>
  <c r="U57" i="38"/>
  <c r="R57" i="38"/>
  <c r="I57" i="38"/>
  <c r="N57" i="38" s="1"/>
  <c r="U56" i="38"/>
  <c r="R56" i="38"/>
  <c r="I56" i="38"/>
  <c r="N56" i="38" s="1"/>
  <c r="U55" i="38"/>
  <c r="R55" i="38"/>
  <c r="I55" i="38"/>
  <c r="N55" i="38" s="1"/>
  <c r="U54" i="38"/>
  <c r="V54" i="38" s="1"/>
  <c r="R54" i="38"/>
  <c r="I54" i="38"/>
  <c r="N54" i="38" s="1"/>
  <c r="O54" i="38" s="1"/>
  <c r="AL54" i="38" s="1"/>
  <c r="U53" i="38"/>
  <c r="V53" i="38" s="1"/>
  <c r="R53" i="38"/>
  <c r="I53" i="38"/>
  <c r="N53" i="38" s="1"/>
  <c r="U52" i="38"/>
  <c r="R52" i="38"/>
  <c r="I52" i="38"/>
  <c r="N52" i="38" s="1"/>
  <c r="U51" i="38"/>
  <c r="R51" i="38"/>
  <c r="I51" i="38"/>
  <c r="N51" i="38" s="1"/>
  <c r="U50" i="38"/>
  <c r="V50" i="38" s="1"/>
  <c r="R50" i="38"/>
  <c r="I50" i="38"/>
  <c r="N50" i="38" s="1"/>
  <c r="U49" i="38"/>
  <c r="R49" i="38"/>
  <c r="I49" i="38"/>
  <c r="N49" i="38" s="1"/>
  <c r="U48" i="38"/>
  <c r="R48" i="38"/>
  <c r="I48" i="38"/>
  <c r="N48" i="38" s="1"/>
  <c r="U47" i="38"/>
  <c r="R47" i="38"/>
  <c r="I47" i="38"/>
  <c r="N47" i="38" s="1"/>
  <c r="U46" i="38"/>
  <c r="R46" i="38"/>
  <c r="I46" i="38"/>
  <c r="N46" i="38" s="1"/>
  <c r="U45" i="38"/>
  <c r="V45" i="38" s="1"/>
  <c r="R45" i="38"/>
  <c r="I45" i="38"/>
  <c r="N45" i="38" s="1"/>
  <c r="U44" i="38"/>
  <c r="R44" i="38"/>
  <c r="I44" i="38"/>
  <c r="N44" i="38" s="1"/>
  <c r="U43" i="38"/>
  <c r="R43" i="38"/>
  <c r="I43" i="38"/>
  <c r="N43" i="38" s="1"/>
  <c r="U42" i="38"/>
  <c r="V42" i="38" s="1"/>
  <c r="R42" i="38"/>
  <c r="I42" i="38"/>
  <c r="N42" i="38" s="1"/>
  <c r="O42" i="38" s="1"/>
  <c r="U41" i="38"/>
  <c r="V41" i="38" s="1"/>
  <c r="R41" i="38"/>
  <c r="I41" i="38"/>
  <c r="N41" i="38" s="1"/>
  <c r="U40" i="38"/>
  <c r="R40" i="38"/>
  <c r="I40" i="38"/>
  <c r="N40" i="38" s="1"/>
  <c r="U39" i="38"/>
  <c r="R39" i="38"/>
  <c r="I39" i="38"/>
  <c r="N39" i="38" s="1"/>
  <c r="U38" i="38"/>
  <c r="V38" i="38" s="1"/>
  <c r="R38" i="38"/>
  <c r="I38" i="38"/>
  <c r="N38" i="38" s="1"/>
  <c r="U37" i="38"/>
  <c r="R37" i="38"/>
  <c r="I37" i="38"/>
  <c r="N37" i="38" s="1"/>
  <c r="U36" i="38"/>
  <c r="R36" i="38"/>
  <c r="I36" i="38"/>
  <c r="N36" i="38" s="1"/>
  <c r="U35" i="38"/>
  <c r="R35" i="38"/>
  <c r="I35" i="38"/>
  <c r="N35" i="38" s="1"/>
  <c r="U34" i="38"/>
  <c r="R34" i="38"/>
  <c r="I34" i="38"/>
  <c r="N34" i="38" s="1"/>
  <c r="U33" i="38"/>
  <c r="V33" i="38" s="1"/>
  <c r="R33" i="38"/>
  <c r="I33" i="38"/>
  <c r="N33" i="38" s="1"/>
  <c r="O33" i="38" s="1"/>
  <c r="AL33" i="38" s="1"/>
  <c r="U32" i="38"/>
  <c r="R32" i="38"/>
  <c r="I32" i="38"/>
  <c r="N32" i="38" s="1"/>
  <c r="O32" i="38" s="1"/>
  <c r="U31" i="38"/>
  <c r="R31" i="38"/>
  <c r="I31" i="38"/>
  <c r="N31" i="38" s="1"/>
  <c r="U30" i="38"/>
  <c r="R30" i="38"/>
  <c r="I30" i="38"/>
  <c r="N30" i="38" s="1"/>
  <c r="U29" i="38"/>
  <c r="V29" i="38" s="1"/>
  <c r="R29" i="38"/>
  <c r="I29" i="38"/>
  <c r="N29" i="38" s="1"/>
  <c r="U28" i="38"/>
  <c r="R28" i="38"/>
  <c r="I28" i="38"/>
  <c r="N28" i="38" s="1"/>
  <c r="U27" i="38"/>
  <c r="R27" i="38"/>
  <c r="I27" i="38"/>
  <c r="N27" i="38" s="1"/>
  <c r="U26" i="38"/>
  <c r="R26" i="38"/>
  <c r="I26" i="38"/>
  <c r="N26" i="38" s="1"/>
  <c r="U25" i="38"/>
  <c r="V25" i="38" s="1"/>
  <c r="R25" i="38"/>
  <c r="I25" i="38"/>
  <c r="N25" i="38" s="1"/>
  <c r="U24" i="38"/>
  <c r="R24" i="38"/>
  <c r="I24" i="38"/>
  <c r="N24" i="38" s="1"/>
  <c r="U23" i="38"/>
  <c r="R23" i="38"/>
  <c r="I23" i="38"/>
  <c r="N23" i="38" s="1"/>
  <c r="U22" i="38"/>
  <c r="R22" i="38"/>
  <c r="I22" i="38"/>
  <c r="N22" i="38" s="1"/>
  <c r="U21" i="38"/>
  <c r="R21" i="38"/>
  <c r="I21" i="38"/>
  <c r="N21" i="38" s="1"/>
  <c r="U20" i="38"/>
  <c r="R20" i="38"/>
  <c r="I20" i="38"/>
  <c r="N20" i="38" s="1"/>
  <c r="U19" i="38"/>
  <c r="R19" i="38"/>
  <c r="I19" i="38"/>
  <c r="N19" i="38" s="1"/>
  <c r="U18" i="38"/>
  <c r="R18" i="38"/>
  <c r="I18" i="38"/>
  <c r="N18" i="38" s="1"/>
  <c r="U17" i="38"/>
  <c r="V17" i="38" s="1"/>
  <c r="R17" i="38"/>
  <c r="I17" i="38"/>
  <c r="N17" i="38" s="1"/>
  <c r="U16" i="38"/>
  <c r="R16" i="38"/>
  <c r="I16" i="38"/>
  <c r="N16" i="38" s="1"/>
  <c r="U15" i="38"/>
  <c r="R15" i="38"/>
  <c r="I15" i="38"/>
  <c r="N15" i="38" s="1"/>
  <c r="U14" i="38"/>
  <c r="R14" i="38"/>
  <c r="I14" i="38"/>
  <c r="N14" i="38" s="1"/>
  <c r="U13" i="38"/>
  <c r="V13" i="38" s="1"/>
  <c r="R13" i="38"/>
  <c r="I13" i="38"/>
  <c r="N13" i="38" s="1"/>
  <c r="U12" i="38"/>
  <c r="R12" i="38"/>
  <c r="I12" i="38"/>
  <c r="N12" i="38" s="1"/>
  <c r="U11" i="38"/>
  <c r="V11" i="38" s="1"/>
  <c r="R11" i="38"/>
  <c r="I11" i="38"/>
  <c r="N11" i="38" s="1"/>
  <c r="U10" i="38"/>
  <c r="R10" i="38"/>
  <c r="I10" i="38"/>
  <c r="N10" i="38" s="1"/>
  <c r="U9" i="38"/>
  <c r="R9" i="38"/>
  <c r="I9" i="38"/>
  <c r="N9" i="38" s="1"/>
  <c r="U8" i="38"/>
  <c r="R8" i="38"/>
  <c r="I8" i="38"/>
  <c r="N8" i="38" s="1"/>
  <c r="U7" i="38"/>
  <c r="V7" i="38" s="1"/>
  <c r="R7" i="38"/>
  <c r="I7" i="38"/>
  <c r="N7" i="38" s="1"/>
  <c r="U6" i="38"/>
  <c r="R6" i="38"/>
  <c r="I6" i="38"/>
  <c r="N6" i="38" s="1"/>
  <c r="U5" i="38"/>
  <c r="V5" i="38" s="1"/>
  <c r="R5" i="38"/>
  <c r="I5" i="38"/>
  <c r="N5" i="38" s="1"/>
  <c r="U4" i="38"/>
  <c r="R4" i="38"/>
  <c r="I4" i="38"/>
  <c r="N4" i="38" s="1"/>
  <c r="W210" i="38" l="1"/>
  <c r="AM210" i="38" s="1"/>
  <c r="W230" i="38"/>
  <c r="AM230" i="38" s="1"/>
  <c r="W265" i="38"/>
  <c r="AM265" i="38" s="1"/>
  <c r="W271" i="38"/>
  <c r="AM271" i="38" s="1"/>
  <c r="W324" i="38"/>
  <c r="AM324" i="38" s="1"/>
  <c r="W334" i="38"/>
  <c r="AM334" i="38" s="1"/>
  <c r="W341" i="38"/>
  <c r="AM341" i="38" s="1"/>
  <c r="W419" i="38"/>
  <c r="AM419" i="38" s="1"/>
  <c r="W434" i="38"/>
  <c r="AM434" i="38" s="1"/>
  <c r="W448" i="38"/>
  <c r="AM448" i="38" s="1"/>
  <c r="W462" i="38"/>
  <c r="AM462" i="38" s="1"/>
  <c r="W514" i="38"/>
  <c r="AM514" i="38" s="1"/>
  <c r="W534" i="38"/>
  <c r="AM534" i="38" s="1"/>
  <c r="W29" i="38"/>
  <c r="AM29" i="38" s="1"/>
  <c r="W76" i="38"/>
  <c r="X76" i="38" s="1"/>
  <c r="AA76" i="38" s="1"/>
  <c r="W175" i="38"/>
  <c r="AM175" i="38" s="1"/>
  <c r="W199" i="38"/>
  <c r="AM199" i="38" s="1"/>
  <c r="W236" i="38"/>
  <c r="AM236" i="38" s="1"/>
  <c r="W284" i="38"/>
  <c r="AM284" i="38" s="1"/>
  <c r="W300" i="38"/>
  <c r="AM300" i="38" s="1"/>
  <c r="W304" i="38"/>
  <c r="AM304" i="38" s="1"/>
  <c r="W337" i="38"/>
  <c r="AM337" i="38" s="1"/>
  <c r="W426" i="38"/>
  <c r="AM426" i="38" s="1"/>
  <c r="W455" i="38"/>
  <c r="AM455" i="38" s="1"/>
  <c r="W506" i="38"/>
  <c r="AM506" i="38" s="1"/>
  <c r="W526" i="38"/>
  <c r="AM526" i="38" s="1"/>
  <c r="W50" i="38"/>
  <c r="AM50" i="38" s="1"/>
  <c r="W125" i="38"/>
  <c r="AM125" i="38" s="1"/>
  <c r="W179" i="38"/>
  <c r="AM179" i="38" s="1"/>
  <c r="W229" i="38"/>
  <c r="AM229" i="38" s="1"/>
  <c r="W270" i="38"/>
  <c r="AM270" i="38" s="1"/>
  <c r="W323" i="38"/>
  <c r="AM323" i="38" s="1"/>
  <c r="W326" i="38"/>
  <c r="AM326" i="38" s="1"/>
  <c r="W329" i="38"/>
  <c r="AM329" i="38" s="1"/>
  <c r="W333" i="38"/>
  <c r="AM333" i="38" s="1"/>
  <c r="W387" i="38"/>
  <c r="AM387" i="38" s="1"/>
  <c r="W401" i="38"/>
  <c r="AM401" i="38" s="1"/>
  <c r="W405" i="38"/>
  <c r="AM405" i="38" s="1"/>
  <c r="W418" i="38"/>
  <c r="AM418" i="38" s="1"/>
  <c r="W433" i="38"/>
  <c r="AM433" i="38" s="1"/>
  <c r="W443" i="38"/>
  <c r="AM443" i="38" s="1"/>
  <c r="W447" i="38"/>
  <c r="AM447" i="38" s="1"/>
  <c r="W454" i="38"/>
  <c r="AM454" i="38" s="1"/>
  <c r="W461" i="38"/>
  <c r="AM461" i="38" s="1"/>
  <c r="W474" i="38"/>
  <c r="AM474" i="38" s="1"/>
  <c r="W477" i="38"/>
  <c r="AM477" i="38" s="1"/>
  <c r="W480" i="38"/>
  <c r="AM480" i="38" s="1"/>
  <c r="W502" i="38"/>
  <c r="W126" i="38"/>
  <c r="AM126" i="38" s="1"/>
  <c r="W316" i="38"/>
  <c r="AM316" i="38" s="1"/>
  <c r="W346" i="38"/>
  <c r="AM346" i="38" s="1"/>
  <c r="W421" i="38"/>
  <c r="AM421" i="38" s="1"/>
  <c r="W457" i="38"/>
  <c r="AM457" i="38" s="1"/>
  <c r="W486" i="38"/>
  <c r="W62" i="38"/>
  <c r="AM62" i="38" s="1"/>
  <c r="W91" i="38"/>
  <c r="AM91" i="38" s="1"/>
  <c r="W42" i="38"/>
  <c r="W78" i="38"/>
  <c r="AM78" i="38" s="1"/>
  <c r="W174" i="38"/>
  <c r="AM174" i="38" s="1"/>
  <c r="W198" i="38"/>
  <c r="AM198" i="38" s="1"/>
  <c r="W87" i="38"/>
  <c r="AM87" i="38" s="1"/>
  <c r="W197" i="38"/>
  <c r="AM197" i="38" s="1"/>
  <c r="W207" i="38"/>
  <c r="AM207" i="38" s="1"/>
  <c r="W253" i="38"/>
  <c r="AM253" i="38" s="1"/>
  <c r="W266" i="38"/>
  <c r="AM266" i="38" s="1"/>
  <c r="W269" i="38"/>
  <c r="AM269" i="38" s="1"/>
  <c r="W302" i="38"/>
  <c r="AM302" i="38" s="1"/>
  <c r="W328" i="38"/>
  <c r="AM328" i="38" s="1"/>
  <c r="W352" i="38"/>
  <c r="AM352" i="38" s="1"/>
  <c r="W417" i="38"/>
  <c r="AM417" i="38" s="1"/>
  <c r="W449" i="38"/>
  <c r="AM449" i="38" s="1"/>
  <c r="W463" i="38"/>
  <c r="AM463" i="38" s="1"/>
  <c r="W504" i="38"/>
  <c r="AM504" i="38" s="1"/>
  <c r="W515" i="38"/>
  <c r="AM515" i="38" s="1"/>
  <c r="W538" i="38"/>
  <c r="W17" i="38"/>
  <c r="AM17" i="38" s="1"/>
  <c r="W33" i="38"/>
  <c r="AM33" i="38" s="1"/>
  <c r="W176" i="38"/>
  <c r="AM176" i="38" s="1"/>
  <c r="W7" i="38"/>
  <c r="AM7" i="38" s="1"/>
  <c r="W70" i="38"/>
  <c r="AM70" i="38" s="1"/>
  <c r="W80" i="38"/>
  <c r="AM80" i="38" s="1"/>
  <c r="W83" i="38"/>
  <c r="AM83" i="38" s="1"/>
  <c r="W133" i="38"/>
  <c r="AM133" i="38" s="1"/>
  <c r="W154" i="38"/>
  <c r="AM154" i="38" s="1"/>
  <c r="W338" i="38"/>
  <c r="AM338" i="38" s="1"/>
  <c r="W345" i="38"/>
  <c r="AM345" i="38" s="1"/>
  <c r="W358" i="38"/>
  <c r="W369" i="38"/>
  <c r="AM369" i="38" s="1"/>
  <c r="W372" i="38"/>
  <c r="AM372" i="38" s="1"/>
  <c r="W385" i="38"/>
  <c r="AM385" i="38" s="1"/>
  <c r="W396" i="38"/>
  <c r="AM396" i="38" s="1"/>
  <c r="W403" i="38"/>
  <c r="AM403" i="38" s="1"/>
  <c r="W407" i="38"/>
  <c r="AM407" i="38" s="1"/>
  <c r="W445" i="38"/>
  <c r="AM445" i="38" s="1"/>
  <c r="W456" i="38"/>
  <c r="AM456" i="38" s="1"/>
  <c r="W459" i="38"/>
  <c r="AM459" i="38" s="1"/>
  <c r="W466" i="38"/>
  <c r="AM466" i="38" s="1"/>
  <c r="W54" i="38"/>
  <c r="AM54" i="38" s="1"/>
  <c r="W254" i="38"/>
  <c r="AM254" i="38" s="1"/>
  <c r="W92" i="38"/>
  <c r="AM92" i="38" s="1"/>
  <c r="W141" i="38"/>
  <c r="AM141" i="38" s="1"/>
  <c r="W178" i="38"/>
  <c r="AM178" i="38" s="1"/>
  <c r="W220" i="38"/>
  <c r="AM220" i="38" s="1"/>
  <c r="W272" i="38"/>
  <c r="AM272" i="38" s="1"/>
  <c r="W276" i="38"/>
  <c r="AM276" i="38" s="1"/>
  <c r="W301" i="38"/>
  <c r="AM301" i="38" s="1"/>
  <c r="W330" i="38"/>
  <c r="AM330" i="38" s="1"/>
  <c r="W336" i="38"/>
  <c r="AM336" i="38" s="1"/>
  <c r="W342" i="38"/>
  <c r="AM342" i="38" s="1"/>
  <c r="W350" i="38"/>
  <c r="AM350" i="38" s="1"/>
  <c r="W357" i="38"/>
  <c r="AM357" i="38" s="1"/>
  <c r="W362" i="38"/>
  <c r="AM362" i="38" s="1"/>
  <c r="W374" i="38"/>
  <c r="AM374" i="38" s="1"/>
  <c r="W404" i="38"/>
  <c r="AM404" i="38" s="1"/>
  <c r="W415" i="38"/>
  <c r="AM415" i="38" s="1"/>
  <c r="W420" i="38"/>
  <c r="AM420" i="38" s="1"/>
  <c r="W424" i="38"/>
  <c r="W425" i="38"/>
  <c r="AM425" i="38" s="1"/>
  <c r="W444" i="38"/>
  <c r="AM444" i="38" s="1"/>
  <c r="W528" i="38"/>
  <c r="AM528" i="38" s="1"/>
  <c r="W177" i="38"/>
  <c r="AM177" i="38" s="1"/>
  <c r="W208" i="38"/>
  <c r="AM208" i="38" s="1"/>
  <c r="W361" i="38"/>
  <c r="AM361" i="38" s="1"/>
  <c r="W540" i="38"/>
  <c r="AM540" i="38" s="1"/>
  <c r="W5" i="38"/>
  <c r="AM5" i="38" s="1"/>
  <c r="W146" i="38"/>
  <c r="AM146" i="38" s="1"/>
  <c r="W150" i="38"/>
  <c r="AM150" i="38" s="1"/>
  <c r="W11" i="38"/>
  <c r="AM11" i="38" s="1"/>
  <c r="W41" i="38"/>
  <c r="W45" i="38"/>
  <c r="AM45" i="38" s="1"/>
  <c r="W386" i="38"/>
  <c r="AM386" i="38" s="1"/>
  <c r="W402" i="38"/>
  <c r="AM402" i="38" s="1"/>
  <c r="W53" i="38"/>
  <c r="AM53" i="38" s="1"/>
  <c r="W65" i="38"/>
  <c r="AM65" i="38" s="1"/>
  <c r="W25" i="38"/>
  <c r="AM25" i="38" s="1"/>
  <c r="W209" i="38"/>
  <c r="AM209" i="38" s="1"/>
  <c r="W431" i="38"/>
  <c r="AM431" i="38" s="1"/>
  <c r="W451" i="38"/>
  <c r="AM451" i="38" s="1"/>
  <c r="W465" i="38"/>
  <c r="AM465" i="38" s="1"/>
  <c r="W472" i="38"/>
  <c r="AM472" i="38" s="1"/>
  <c r="W512" i="38"/>
  <c r="AM512" i="38" s="1"/>
  <c r="W13" i="38"/>
  <c r="AM13" i="38" s="1"/>
  <c r="W72" i="38"/>
  <c r="W228" i="38"/>
  <c r="AM228" i="38" s="1"/>
  <c r="W393" i="38"/>
  <c r="AM393" i="38" s="1"/>
  <c r="W400" i="38"/>
  <c r="W530" i="38"/>
  <c r="AM530" i="38" s="1"/>
  <c r="W38" i="38"/>
  <c r="AM38" i="38" s="1"/>
  <c r="W94" i="38"/>
  <c r="W102" i="38"/>
  <c r="AM102" i="38" s="1"/>
  <c r="W167" i="38"/>
  <c r="AM167" i="38" s="1"/>
  <c r="W303" i="38"/>
  <c r="AM303" i="38" s="1"/>
  <c r="W322" i="38"/>
  <c r="AM322" i="38" s="1"/>
  <c r="W332" i="38"/>
  <c r="AM332" i="38" s="1"/>
  <c r="W406" i="38"/>
  <c r="AM406" i="38" s="1"/>
  <c r="W453" i="38"/>
  <c r="AM453" i="38" s="1"/>
  <c r="W509" i="38"/>
  <c r="AM509" i="38" s="1"/>
  <c r="O263" i="38"/>
  <c r="O148" i="38"/>
  <c r="AL148" i="38" s="1"/>
  <c r="O163" i="38"/>
  <c r="AL163" i="38" s="1"/>
  <c r="O185" i="38"/>
  <c r="AL185" i="38" s="1"/>
  <c r="O187" i="38"/>
  <c r="AL187" i="38" s="1"/>
  <c r="O245" i="38"/>
  <c r="O313" i="38"/>
  <c r="O440" i="38"/>
  <c r="AL440" i="38" s="1"/>
  <c r="O515" i="38"/>
  <c r="AL515" i="38" s="1"/>
  <c r="O101" i="38"/>
  <c r="AL101" i="38" s="1"/>
  <c r="O195" i="38"/>
  <c r="AL195" i="38" s="1"/>
  <c r="O197" i="38"/>
  <c r="AL197" i="38" s="1"/>
  <c r="O199" i="38"/>
  <c r="O243" i="38"/>
  <c r="AL243" i="38" s="1"/>
  <c r="O359" i="38"/>
  <c r="AL359" i="38" s="1"/>
  <c r="O491" i="38"/>
  <c r="AL491" i="38" s="1"/>
  <c r="O543" i="38"/>
  <c r="AL543" i="38" s="1"/>
  <c r="O57" i="38"/>
  <c r="AL57" i="38" s="1"/>
  <c r="O74" i="38"/>
  <c r="AL74" i="38" s="1"/>
  <c r="V19" i="38"/>
  <c r="V23" i="38"/>
  <c r="V49" i="38"/>
  <c r="O62" i="38"/>
  <c r="AL62" i="38" s="1"/>
  <c r="V68" i="38"/>
  <c r="O92" i="38"/>
  <c r="AL92" i="38" s="1"/>
  <c r="V96" i="38"/>
  <c r="V98" i="38"/>
  <c r="V99" i="38"/>
  <c r="V100" i="38"/>
  <c r="O107" i="38"/>
  <c r="AL107" i="38" s="1"/>
  <c r="O122" i="38"/>
  <c r="V129" i="38"/>
  <c r="O137" i="38"/>
  <c r="AL137" i="38" s="1"/>
  <c r="O152" i="38"/>
  <c r="AL152" i="38" s="1"/>
  <c r="O169" i="38"/>
  <c r="AL169" i="38" s="1"/>
  <c r="V186" i="38"/>
  <c r="O209" i="38"/>
  <c r="V217" i="38"/>
  <c r="V218" i="38"/>
  <c r="O223" i="38"/>
  <c r="V240" i="38"/>
  <c r="V261" i="38"/>
  <c r="V262" i="38"/>
  <c r="O271" i="38"/>
  <c r="AL271" i="38" s="1"/>
  <c r="O292" i="38"/>
  <c r="AL292" i="38" s="1"/>
  <c r="O294" i="38"/>
  <c r="AL294" i="38" s="1"/>
  <c r="O296" i="38"/>
  <c r="AL296" i="38" s="1"/>
  <c r="V305" i="38"/>
  <c r="O318" i="38"/>
  <c r="O320" i="38"/>
  <c r="AL320" i="38" s="1"/>
  <c r="O321" i="38"/>
  <c r="AL321" i="38" s="1"/>
  <c r="O323" i="38"/>
  <c r="AL323" i="38" s="1"/>
  <c r="O328" i="38"/>
  <c r="AL328" i="38" s="1"/>
  <c r="O329" i="38"/>
  <c r="AL329" i="38" s="1"/>
  <c r="V354" i="38"/>
  <c r="V355" i="38"/>
  <c r="V380" i="38"/>
  <c r="O395" i="38"/>
  <c r="AL395" i="38" s="1"/>
  <c r="O409" i="38"/>
  <c r="AL409" i="38" s="1"/>
  <c r="O411" i="38"/>
  <c r="O412" i="38"/>
  <c r="AL412" i="38" s="1"/>
  <c r="O413" i="38"/>
  <c r="AL413" i="38" s="1"/>
  <c r="V435" i="38"/>
  <c r="V438" i="38"/>
  <c r="V439" i="38"/>
  <c r="O80" i="38"/>
  <c r="AL80" i="38" s="1"/>
  <c r="O126" i="38"/>
  <c r="AL126" i="38" s="1"/>
  <c r="O156" i="38"/>
  <c r="AL156" i="38" s="1"/>
  <c r="O255" i="38"/>
  <c r="AL255" i="38" s="1"/>
  <c r="V490" i="38"/>
  <c r="V492" i="38"/>
  <c r="O503" i="38"/>
  <c r="AL503" i="38" s="1"/>
  <c r="O508" i="38"/>
  <c r="AL508" i="38" s="1"/>
  <c r="O509" i="38"/>
  <c r="V517" i="38"/>
  <c r="O532" i="38"/>
  <c r="O534" i="38"/>
  <c r="AL534" i="38" s="1"/>
  <c r="O146" i="38"/>
  <c r="AL146" i="38" s="1"/>
  <c r="V31" i="38"/>
  <c r="O46" i="38"/>
  <c r="V57" i="38"/>
  <c r="V74" i="38"/>
  <c r="V75" i="38"/>
  <c r="V86" i="38"/>
  <c r="O95" i="38"/>
  <c r="O96" i="38"/>
  <c r="AL96" i="38" s="1"/>
  <c r="V107" i="38"/>
  <c r="W107" i="38" s="1"/>
  <c r="V108" i="38"/>
  <c r="V109" i="38"/>
  <c r="V110" i="38"/>
  <c r="V111" i="38"/>
  <c r="V112" i="38"/>
  <c r="V113" i="38"/>
  <c r="V114" i="38"/>
  <c r="V115" i="38"/>
  <c r="V116" i="38"/>
  <c r="V117" i="38"/>
  <c r="V118" i="38"/>
  <c r="V119" i="38"/>
  <c r="V120" i="38"/>
  <c r="V165" i="38"/>
  <c r="O174" i="38"/>
  <c r="AL174" i="38" s="1"/>
  <c r="V202" i="38"/>
  <c r="O213" i="38"/>
  <c r="AL213" i="38" s="1"/>
  <c r="O214" i="38"/>
  <c r="AL214" i="38" s="1"/>
  <c r="V221" i="38"/>
  <c r="V222" i="38"/>
  <c r="V225" i="38"/>
  <c r="V226" i="38"/>
  <c r="O237" i="38"/>
  <c r="AL237" i="38" s="1"/>
  <c r="V245" i="38"/>
  <c r="V246" i="38"/>
  <c r="O257" i="38"/>
  <c r="AL257" i="38" s="1"/>
  <c r="O277" i="38"/>
  <c r="O280" i="38"/>
  <c r="AL280" i="38" s="1"/>
  <c r="O281" i="38"/>
  <c r="AL281" i="38" s="1"/>
  <c r="O302" i="38"/>
  <c r="AL302" i="38" s="1"/>
  <c r="O304" i="38"/>
  <c r="AL304" i="38" s="1"/>
  <c r="O305" i="38"/>
  <c r="AL305" i="38" s="1"/>
  <c r="V313" i="38"/>
  <c r="V314" i="38"/>
  <c r="O333" i="38"/>
  <c r="AL333" i="38" s="1"/>
  <c r="O335" i="38"/>
  <c r="AL335" i="38" s="1"/>
  <c r="O343" i="38"/>
  <c r="AL343" i="38" s="1"/>
  <c r="O350" i="38"/>
  <c r="AL350" i="38" s="1"/>
  <c r="O352" i="38"/>
  <c r="AL352" i="38" s="1"/>
  <c r="O353" i="38"/>
  <c r="V366" i="38"/>
  <c r="O376" i="38"/>
  <c r="AL376" i="38" s="1"/>
  <c r="O379" i="38"/>
  <c r="AL379" i="38" s="1"/>
  <c r="V388" i="38"/>
  <c r="V390" i="38"/>
  <c r="O416" i="38"/>
  <c r="O418" i="38"/>
  <c r="AL418" i="38" s="1"/>
  <c r="O419" i="38"/>
  <c r="AL419" i="38" s="1"/>
  <c r="O433" i="38"/>
  <c r="AL433" i="38" s="1"/>
  <c r="V469" i="38"/>
  <c r="V494" i="38"/>
  <c r="V498" i="38"/>
  <c r="O505" i="38"/>
  <c r="AL505" i="38" s="1"/>
  <c r="V522" i="38"/>
  <c r="O529" i="38"/>
  <c r="AL529" i="38" s="1"/>
  <c r="V344" i="38"/>
  <c r="O361" i="38"/>
  <c r="AL361" i="38" s="1"/>
  <c r="O364" i="38"/>
  <c r="AL364" i="38" s="1"/>
  <c r="O341" i="38"/>
  <c r="AL341" i="38" s="1"/>
  <c r="O90" i="38"/>
  <c r="AL90" i="38" s="1"/>
  <c r="O459" i="38"/>
  <c r="V356" i="38"/>
  <c r="O344" i="38"/>
  <c r="O348" i="38"/>
  <c r="AL348" i="38" s="1"/>
  <c r="O356" i="38"/>
  <c r="AL356" i="38" s="1"/>
  <c r="O72" i="38"/>
  <c r="AL72" i="38" s="1"/>
  <c r="O249" i="38"/>
  <c r="AL249" i="38" s="1"/>
  <c r="O22" i="38"/>
  <c r="AL22" i="38" s="1"/>
  <c r="O28" i="38"/>
  <c r="AL28" i="38" s="1"/>
  <c r="O36" i="38"/>
  <c r="O44" i="38"/>
  <c r="AL44" i="38" s="1"/>
  <c r="O14" i="38"/>
  <c r="AL14" i="38" s="1"/>
  <c r="O21" i="38"/>
  <c r="AL21" i="38" s="1"/>
  <c r="O5" i="38"/>
  <c r="AL5" i="38" s="1"/>
  <c r="O11" i="38"/>
  <c r="O23" i="38"/>
  <c r="AL23" i="38" s="1"/>
  <c r="O29" i="38"/>
  <c r="O20" i="38"/>
  <c r="AL20" i="38" s="1"/>
  <c r="O26" i="38"/>
  <c r="AL26" i="38" s="1"/>
  <c r="O9" i="38"/>
  <c r="AL9" i="38" s="1"/>
  <c r="O6" i="38"/>
  <c r="AL6" i="38" s="1"/>
  <c r="O12" i="38"/>
  <c r="O18" i="38"/>
  <c r="AL18" i="38" s="1"/>
  <c r="O24" i="38"/>
  <c r="AL24" i="38" s="1"/>
  <c r="O30" i="38"/>
  <c r="AL30" i="38" s="1"/>
  <c r="O38" i="38"/>
  <c r="AL38" i="38" s="1"/>
  <c r="O48" i="38"/>
  <c r="AL48" i="38" s="1"/>
  <c r="O68" i="38"/>
  <c r="AL68" i="38" s="1"/>
  <c r="O85" i="38"/>
  <c r="AL85" i="38" s="1"/>
  <c r="O8" i="38"/>
  <c r="AL8" i="38" s="1"/>
  <c r="O15" i="38"/>
  <c r="AL15" i="38" s="1"/>
  <c r="O27" i="38"/>
  <c r="AL27" i="38" s="1"/>
  <c r="O10" i="38"/>
  <c r="AL10" i="38" s="1"/>
  <c r="O16" i="38"/>
  <c r="O17" i="38"/>
  <c r="R547" i="38"/>
  <c r="O7" i="38"/>
  <c r="V9" i="38"/>
  <c r="O13" i="38"/>
  <c r="V15" i="38"/>
  <c r="O19" i="38"/>
  <c r="AL19" i="38" s="1"/>
  <c r="V21" i="38"/>
  <c r="O25" i="38"/>
  <c r="AL25" i="38" s="1"/>
  <c r="V27" i="38"/>
  <c r="O31" i="38"/>
  <c r="V34" i="38"/>
  <c r="O40" i="38"/>
  <c r="AL40" i="38" s="1"/>
  <c r="O41" i="38"/>
  <c r="AL41" i="38" s="1"/>
  <c r="O50" i="38"/>
  <c r="AL50" i="38" s="1"/>
  <c r="O60" i="38"/>
  <c r="AL60" i="38" s="1"/>
  <c r="O70" i="38"/>
  <c r="O78" i="38"/>
  <c r="AL78" i="38" s="1"/>
  <c r="O87" i="38"/>
  <c r="O94" i="38"/>
  <c r="AL94" i="38" s="1"/>
  <c r="V46" i="38"/>
  <c r="O52" i="38"/>
  <c r="AL52" i="38" s="1"/>
  <c r="O58" i="38"/>
  <c r="AL58" i="38" s="1"/>
  <c r="V61" i="38"/>
  <c r="O66" i="38"/>
  <c r="AL66" i="38" s="1"/>
  <c r="V67" i="38"/>
  <c r="O71" i="38"/>
  <c r="O77" i="38"/>
  <c r="AL77" i="38" s="1"/>
  <c r="V79" i="38"/>
  <c r="O82" i="38"/>
  <c r="AL82" i="38" s="1"/>
  <c r="V84" i="38"/>
  <c r="O88" i="38"/>
  <c r="AL88" i="38" s="1"/>
  <c r="V90" i="38"/>
  <c r="V95" i="38"/>
  <c r="V103" i="38"/>
  <c r="V104" i="38"/>
  <c r="V105" i="38"/>
  <c r="O108" i="38"/>
  <c r="AL108" i="38" s="1"/>
  <c r="O109" i="38"/>
  <c r="AL109" i="38" s="1"/>
  <c r="O110" i="38"/>
  <c r="AL110" i="38" s="1"/>
  <c r="O113" i="38"/>
  <c r="O115" i="38"/>
  <c r="O119" i="38"/>
  <c r="AL119" i="38" s="1"/>
  <c r="V122" i="38"/>
  <c r="O128" i="38"/>
  <c r="AL128" i="38" s="1"/>
  <c r="V130" i="38"/>
  <c r="V137" i="38"/>
  <c r="O142" i="38"/>
  <c r="AL142" i="38" s="1"/>
  <c r="V145" i="38"/>
  <c r="O166" i="38"/>
  <c r="AL166" i="38" s="1"/>
  <c r="V169" i="38"/>
  <c r="V170" i="38"/>
  <c r="V171" i="38"/>
  <c r="O177" i="38"/>
  <c r="V188" i="38"/>
  <c r="V190" i="38"/>
  <c r="V191" i="38"/>
  <c r="V192" i="38"/>
  <c r="V203" i="38"/>
  <c r="V204" i="38"/>
  <c r="O210" i="38"/>
  <c r="X210" i="38" s="1"/>
  <c r="AA210" i="38" s="1"/>
  <c r="O211" i="38"/>
  <c r="AL211" i="38" s="1"/>
  <c r="V213" i="38"/>
  <c r="V214" i="38"/>
  <c r="O220" i="38"/>
  <c r="AL220" i="38" s="1"/>
  <c r="V231" i="38"/>
  <c r="V232" i="38"/>
  <c r="O247" i="38"/>
  <c r="AL247" i="38" s="1"/>
  <c r="V249" i="38"/>
  <c r="V250" i="38"/>
  <c r="V257" i="38"/>
  <c r="V258" i="38"/>
  <c r="V277" i="38"/>
  <c r="V278" i="38"/>
  <c r="V280" i="38"/>
  <c r="O282" i="38"/>
  <c r="AL282" i="38" s="1"/>
  <c r="O289" i="38"/>
  <c r="AL289" i="38" s="1"/>
  <c r="O369" i="38"/>
  <c r="O396" i="38"/>
  <c r="X396" i="38" s="1"/>
  <c r="AA396" i="38" s="1"/>
  <c r="V106" i="38"/>
  <c r="O129" i="38"/>
  <c r="AL129" i="38" s="1"/>
  <c r="O136" i="38"/>
  <c r="AL136" i="38" s="1"/>
  <c r="V138" i="38"/>
  <c r="O144" i="38"/>
  <c r="O150" i="38"/>
  <c r="V153" i="38"/>
  <c r="O167" i="38"/>
  <c r="AL167" i="38" s="1"/>
  <c r="V173" i="38"/>
  <c r="O176" i="38"/>
  <c r="AL176" i="38" s="1"/>
  <c r="O181" i="38"/>
  <c r="AL181" i="38" s="1"/>
  <c r="O182" i="38"/>
  <c r="O184" i="38"/>
  <c r="AL184" i="38" s="1"/>
  <c r="V193" i="38"/>
  <c r="V194" i="38"/>
  <c r="V195" i="38"/>
  <c r="V196" i="38"/>
  <c r="V206" i="38"/>
  <c r="V216" i="38"/>
  <c r="V223" i="38"/>
  <c r="V224" i="38"/>
  <c r="O227" i="38"/>
  <c r="V233" i="38"/>
  <c r="V234" i="38"/>
  <c r="O239" i="38"/>
  <c r="AL239" i="38" s="1"/>
  <c r="V241" i="38"/>
  <c r="V242" i="38"/>
  <c r="O248" i="38"/>
  <c r="AL248" i="38" s="1"/>
  <c r="V252" i="38"/>
  <c r="O256" i="38"/>
  <c r="V260" i="38"/>
  <c r="O264" i="38"/>
  <c r="AL264" i="38" s="1"/>
  <c r="O265" i="38"/>
  <c r="AL265" i="38" s="1"/>
  <c r="O283" i="38"/>
  <c r="AL283" i="38" s="1"/>
  <c r="O290" i="38"/>
  <c r="O307" i="38"/>
  <c r="AL307" i="38" s="1"/>
  <c r="O469" i="38"/>
  <c r="AL469" i="38" s="1"/>
  <c r="O159" i="38"/>
  <c r="AL159" i="38" s="1"/>
  <c r="O231" i="38"/>
  <c r="AL231" i="38" s="1"/>
  <c r="O124" i="38"/>
  <c r="AL124" i="38" s="1"/>
  <c r="O132" i="38"/>
  <c r="AL132" i="38" s="1"/>
  <c r="O138" i="38"/>
  <c r="AL138" i="38" s="1"/>
  <c r="O153" i="38"/>
  <c r="AL153" i="38" s="1"/>
  <c r="O160" i="38"/>
  <c r="AL160" i="38" s="1"/>
  <c r="O193" i="38"/>
  <c r="AL193" i="38" s="1"/>
  <c r="O233" i="38"/>
  <c r="O297" i="38"/>
  <c r="O34" i="38"/>
  <c r="AL34" i="38" s="1"/>
  <c r="V37" i="38"/>
  <c r="O49" i="38"/>
  <c r="AL49" i="38" s="1"/>
  <c r="O56" i="38"/>
  <c r="AL56" i="38" s="1"/>
  <c r="V58" i="38"/>
  <c r="O64" i="38"/>
  <c r="AL64" i="38" s="1"/>
  <c r="O69" i="38"/>
  <c r="AL69" i="38" s="1"/>
  <c r="V71" i="38"/>
  <c r="V82" i="38"/>
  <c r="O86" i="38"/>
  <c r="AL86" i="38" s="1"/>
  <c r="V88" i="38"/>
  <c r="O97" i="38"/>
  <c r="AL97" i="38" s="1"/>
  <c r="V101" i="38"/>
  <c r="V121" i="38"/>
  <c r="V134" i="38"/>
  <c r="O140" i="38"/>
  <c r="AL140" i="38" s="1"/>
  <c r="V142" i="38"/>
  <c r="V149" i="38"/>
  <c r="O154" i="38"/>
  <c r="AL154" i="38" s="1"/>
  <c r="O173" i="38"/>
  <c r="AL173" i="38" s="1"/>
  <c r="V181" i="38"/>
  <c r="V182" i="38"/>
  <c r="V183" i="38"/>
  <c r="V184" i="38"/>
  <c r="O194" i="38"/>
  <c r="AL194" i="38" s="1"/>
  <c r="O196" i="38"/>
  <c r="AL196" i="38" s="1"/>
  <c r="V200" i="38"/>
  <c r="O205" i="38"/>
  <c r="AL205" i="38" s="1"/>
  <c r="V212" i="38"/>
  <c r="O217" i="38"/>
  <c r="O224" i="38"/>
  <c r="AL224" i="38" s="1"/>
  <c r="O225" i="38"/>
  <c r="AL225" i="38" s="1"/>
  <c r="V237" i="38"/>
  <c r="V238" i="38"/>
  <c r="V247" i="38"/>
  <c r="V248" i="38"/>
  <c r="O253" i="38"/>
  <c r="V255" i="38"/>
  <c r="V256" i="38"/>
  <c r="O261" i="38"/>
  <c r="AL261" i="38" s="1"/>
  <c r="V263" i="38"/>
  <c r="V264" i="38"/>
  <c r="O269" i="38"/>
  <c r="AL269" i="38" s="1"/>
  <c r="V289" i="38"/>
  <c r="W289" i="38" s="1"/>
  <c r="AM289" i="38" s="1"/>
  <c r="V290" i="38"/>
  <c r="O424" i="38"/>
  <c r="AL424" i="38" s="1"/>
  <c r="O363" i="38"/>
  <c r="AL363" i="38" s="1"/>
  <c r="O370" i="38"/>
  <c r="O377" i="38"/>
  <c r="O398" i="38"/>
  <c r="AL398" i="38" s="1"/>
  <c r="O471" i="38"/>
  <c r="O322" i="38"/>
  <c r="AL322" i="38" s="1"/>
  <c r="O351" i="38"/>
  <c r="O372" i="38"/>
  <c r="O385" i="38"/>
  <c r="AL385" i="38" s="1"/>
  <c r="O392" i="38"/>
  <c r="AL392" i="38" s="1"/>
  <c r="O426" i="38"/>
  <c r="AL426" i="38" s="1"/>
  <c r="O511" i="38"/>
  <c r="AL511" i="38" s="1"/>
  <c r="O517" i="38"/>
  <c r="AL517" i="38" s="1"/>
  <c r="O536" i="38"/>
  <c r="AL536" i="38" s="1"/>
  <c r="V542" i="38"/>
  <c r="V273" i="38"/>
  <c r="V274" i="38"/>
  <c r="V281" i="38"/>
  <c r="V282" i="38"/>
  <c r="V291" i="38"/>
  <c r="V292" i="38"/>
  <c r="V294" i="38"/>
  <c r="V295" i="38"/>
  <c r="V296" i="38"/>
  <c r="O298" i="38"/>
  <c r="V306" i="38"/>
  <c r="V317" i="38"/>
  <c r="V318" i="38"/>
  <c r="V319" i="38"/>
  <c r="V320" i="38"/>
  <c r="O324" i="38"/>
  <c r="V335" i="38"/>
  <c r="V348" i="38"/>
  <c r="O355" i="38"/>
  <c r="AL355" i="38" s="1"/>
  <c r="V360" i="38"/>
  <c r="O366" i="38"/>
  <c r="AL366" i="38" s="1"/>
  <c r="V382" i="38"/>
  <c r="O386" i="38"/>
  <c r="AL386" i="38" s="1"/>
  <c r="O393" i="38"/>
  <c r="AL393" i="38" s="1"/>
  <c r="O417" i="38"/>
  <c r="AL417" i="38" s="1"/>
  <c r="V422" i="38"/>
  <c r="V423" i="38"/>
  <c r="O431" i="38"/>
  <c r="AL431" i="38" s="1"/>
  <c r="V436" i="38"/>
  <c r="V437" i="38"/>
  <c r="O442" i="38"/>
  <c r="AL442" i="38" s="1"/>
  <c r="O444" i="38"/>
  <c r="AL444" i="38" s="1"/>
  <c r="O445" i="38"/>
  <c r="AL445" i="38" s="1"/>
  <c r="V467" i="38"/>
  <c r="V468" i="38"/>
  <c r="V475" i="38"/>
  <c r="V476" i="38"/>
  <c r="V482" i="38"/>
  <c r="V483" i="38"/>
  <c r="V484" i="38"/>
  <c r="O490" i="38"/>
  <c r="V496" i="38"/>
  <c r="O502" i="38"/>
  <c r="AL502" i="38" s="1"/>
  <c r="V507" i="38"/>
  <c r="V508" i="38"/>
  <c r="V520" i="38"/>
  <c r="O526" i="38"/>
  <c r="V532" i="38"/>
  <c r="O538" i="38"/>
  <c r="AL538" i="38" s="1"/>
  <c r="V544" i="38"/>
  <c r="O331" i="38"/>
  <c r="AL331" i="38" s="1"/>
  <c r="O357" i="38"/>
  <c r="AL357" i="38" s="1"/>
  <c r="O374" i="38"/>
  <c r="O380" i="38"/>
  <c r="O388" i="38"/>
  <c r="AL388" i="38" s="1"/>
  <c r="O519" i="38"/>
  <c r="AL519" i="38" s="1"/>
  <c r="V268" i="38"/>
  <c r="O272" i="38"/>
  <c r="AL272" i="38" s="1"/>
  <c r="O273" i="38"/>
  <c r="AL273" i="38" s="1"/>
  <c r="V285" i="38"/>
  <c r="V286" i="38"/>
  <c r="V287" i="38"/>
  <c r="V288" i="38"/>
  <c r="V297" i="38"/>
  <c r="V298" i="38"/>
  <c r="V307" i="38"/>
  <c r="V308" i="38"/>
  <c r="V310" i="38"/>
  <c r="V311" i="38"/>
  <c r="V312" i="38"/>
  <c r="O314" i="38"/>
  <c r="V340" i="38"/>
  <c r="O345" i="38"/>
  <c r="AL345" i="38" s="1"/>
  <c r="V353" i="38"/>
  <c r="O358" i="38"/>
  <c r="AL358" i="38" s="1"/>
  <c r="V363" i="38"/>
  <c r="V364" i="38"/>
  <c r="V370" i="38"/>
  <c r="V371" i="38"/>
  <c r="V377" i="38"/>
  <c r="O382" i="38"/>
  <c r="AL382" i="38" s="1"/>
  <c r="V398" i="38"/>
  <c r="O401" i="38"/>
  <c r="AL401" i="38" s="1"/>
  <c r="O403" i="38"/>
  <c r="AL403" i="38" s="1"/>
  <c r="V408" i="38"/>
  <c r="V409" i="38"/>
  <c r="V410" i="38"/>
  <c r="V411" i="38"/>
  <c r="V412" i="38"/>
  <c r="V413" i="38"/>
  <c r="O420" i="38"/>
  <c r="AL420" i="38" s="1"/>
  <c r="O422" i="38"/>
  <c r="AL422" i="38" s="1"/>
  <c r="V427" i="38"/>
  <c r="V428" i="38"/>
  <c r="V429" i="38"/>
  <c r="O434" i="38"/>
  <c r="V440" i="38"/>
  <c r="V441" i="38"/>
  <c r="V442" i="38"/>
  <c r="O448" i="38"/>
  <c r="O450" i="38"/>
  <c r="AL450" i="38" s="1"/>
  <c r="O452" i="38"/>
  <c r="AL452" i="38" s="1"/>
  <c r="O464" i="38"/>
  <c r="AL464" i="38" s="1"/>
  <c r="V488" i="38"/>
  <c r="O494" i="38"/>
  <c r="AL494" i="38" s="1"/>
  <c r="V500" i="38"/>
  <c r="O506" i="38"/>
  <c r="O507" i="38"/>
  <c r="AL507" i="38" s="1"/>
  <c r="O514" i="38"/>
  <c r="AL514" i="38" s="1"/>
  <c r="V516" i="38"/>
  <c r="V524" i="38"/>
  <c r="O530" i="38"/>
  <c r="AL530" i="38" s="1"/>
  <c r="V536" i="38"/>
  <c r="O542" i="38"/>
  <c r="AL542" i="38" s="1"/>
  <c r="O310" i="38"/>
  <c r="AL310" i="38" s="1"/>
  <c r="O325" i="38"/>
  <c r="AL325" i="38" s="1"/>
  <c r="O362" i="38"/>
  <c r="O454" i="38"/>
  <c r="AL454" i="38" s="1"/>
  <c r="O192" i="38"/>
  <c r="AL192" i="38" s="1"/>
  <c r="O251" i="38"/>
  <c r="AL251" i="38" s="1"/>
  <c r="O285" i="38"/>
  <c r="AL285" i="38" s="1"/>
  <c r="O287" i="38"/>
  <c r="AL287" i="38" s="1"/>
  <c r="O293" i="38"/>
  <c r="AL293" i="38" s="1"/>
  <c r="O295" i="38"/>
  <c r="AL295" i="38" s="1"/>
  <c r="O301" i="38"/>
  <c r="AL301" i="38" s="1"/>
  <c r="O303" i="38"/>
  <c r="AL303" i="38" s="1"/>
  <c r="O309" i="38"/>
  <c r="AL309" i="38" s="1"/>
  <c r="O311" i="38"/>
  <c r="AL311" i="38" s="1"/>
  <c r="O317" i="38"/>
  <c r="AL317" i="38" s="1"/>
  <c r="O319" i="38"/>
  <c r="AL319" i="38" s="1"/>
  <c r="O327" i="38"/>
  <c r="AL327" i="38" s="1"/>
  <c r="O347" i="38"/>
  <c r="AL347" i="38" s="1"/>
  <c r="O378" i="38"/>
  <c r="AL378" i="38" s="1"/>
  <c r="O394" i="38"/>
  <c r="AL394" i="38" s="1"/>
  <c r="O402" i="38"/>
  <c r="AL402" i="38" s="1"/>
  <c r="O456" i="38"/>
  <c r="AL456" i="38" s="1"/>
  <c r="O483" i="38"/>
  <c r="AL483" i="38" s="1"/>
  <c r="O484" i="38"/>
  <c r="AL484" i="38" s="1"/>
  <c r="O495" i="38"/>
  <c r="AL495" i="38" s="1"/>
  <c r="O521" i="38"/>
  <c r="AL521" i="38" s="1"/>
  <c r="O533" i="38"/>
  <c r="O545" i="38"/>
  <c r="AL545" i="38" s="1"/>
  <c r="O112" i="38"/>
  <c r="AL112" i="38" s="1"/>
  <c r="O178" i="38"/>
  <c r="AL178" i="38" s="1"/>
  <c r="O208" i="38"/>
  <c r="AL208" i="38" s="1"/>
  <c r="O410" i="38"/>
  <c r="AL410" i="38" s="1"/>
  <c r="F547" i="38"/>
  <c r="O180" i="38"/>
  <c r="AL180" i="38" s="1"/>
  <c r="O99" i="38"/>
  <c r="AL99" i="38" s="1"/>
  <c r="O116" i="38"/>
  <c r="AL116" i="38" s="1"/>
  <c r="O117" i="38"/>
  <c r="AL117" i="38" s="1"/>
  <c r="O118" i="38"/>
  <c r="AL118" i="38" s="1"/>
  <c r="O172" i="38"/>
  <c r="AL172" i="38" s="1"/>
  <c r="O183" i="38"/>
  <c r="O259" i="38"/>
  <c r="AL259" i="38" s="1"/>
  <c r="O279" i="38"/>
  <c r="AL279" i="38" s="1"/>
  <c r="O330" i="38"/>
  <c r="AL330" i="38" s="1"/>
  <c r="O339" i="38"/>
  <c r="AL339" i="38" s="1"/>
  <c r="O421" i="38"/>
  <c r="AL421" i="38" s="1"/>
  <c r="O437" i="38"/>
  <c r="O458" i="38"/>
  <c r="AL458" i="38" s="1"/>
  <c r="O460" i="38"/>
  <c r="AL460" i="38" s="1"/>
  <c r="O462" i="38"/>
  <c r="AL462" i="38" s="1"/>
  <c r="O485" i="38"/>
  <c r="AL485" i="38" s="1"/>
  <c r="O497" i="38"/>
  <c r="AL497" i="38" s="1"/>
  <c r="O513" i="38"/>
  <c r="AL513" i="38" s="1"/>
  <c r="O523" i="38"/>
  <c r="O535" i="38"/>
  <c r="AL535" i="38" s="1"/>
  <c r="O179" i="38"/>
  <c r="AL179" i="38" s="1"/>
  <c r="O114" i="38"/>
  <c r="AL114" i="38" s="1"/>
  <c r="O168" i="38"/>
  <c r="AL168" i="38" s="1"/>
  <c r="O171" i="38"/>
  <c r="AL171" i="38" s="1"/>
  <c r="O84" i="38"/>
  <c r="AL84" i="38" s="1"/>
  <c r="O120" i="38"/>
  <c r="V187" i="38"/>
  <c r="O203" i="38"/>
  <c r="O219" i="38"/>
  <c r="AL219" i="38" s="1"/>
  <c r="O349" i="38"/>
  <c r="AL349" i="38" s="1"/>
  <c r="O404" i="38"/>
  <c r="O405" i="38"/>
  <c r="X405" i="38" s="1"/>
  <c r="AA405" i="38" s="1"/>
  <c r="O446" i="38"/>
  <c r="AL446" i="38" s="1"/>
  <c r="O487" i="38"/>
  <c r="AL487" i="38" s="1"/>
  <c r="O499" i="38"/>
  <c r="AL499" i="38" s="1"/>
  <c r="O189" i="38"/>
  <c r="AL189" i="38" s="1"/>
  <c r="O337" i="38"/>
  <c r="AL337" i="38" s="1"/>
  <c r="O170" i="38"/>
  <c r="O201" i="38"/>
  <c r="AL201" i="38" s="1"/>
  <c r="O473" i="38"/>
  <c r="AL473" i="38" s="1"/>
  <c r="O489" i="38"/>
  <c r="AL489" i="38" s="1"/>
  <c r="O501" i="38"/>
  <c r="AL501" i="38" s="1"/>
  <c r="O527" i="38"/>
  <c r="AL527" i="38" s="1"/>
  <c r="O539" i="38"/>
  <c r="AL539" i="38" s="1"/>
  <c r="O175" i="38"/>
  <c r="X175" i="38" s="1"/>
  <c r="AA175" i="38" s="1"/>
  <c r="O165" i="38"/>
  <c r="AL165" i="38" s="1"/>
  <c r="O164" i="38"/>
  <c r="V244" i="38"/>
  <c r="V239" i="38"/>
  <c r="V471" i="38"/>
  <c r="V267" i="38"/>
  <c r="O479" i="38"/>
  <c r="AL479" i="38" s="1"/>
  <c r="V315" i="38"/>
  <c r="V148" i="38"/>
  <c r="V219" i="38"/>
  <c r="X401" i="38"/>
  <c r="AA401" i="38" s="1"/>
  <c r="AK401" i="38" s="1"/>
  <c r="V10" i="38"/>
  <c r="V66" i="38"/>
  <c r="V299" i="38"/>
  <c r="V347" i="38"/>
  <c r="V6" i="38"/>
  <c r="V14" i="38"/>
  <c r="V283" i="38"/>
  <c r="V368" i="38"/>
  <c r="V36" i="38"/>
  <c r="V40" i="38"/>
  <c r="V172" i="38"/>
  <c r="V132" i="38"/>
  <c r="V136" i="38"/>
  <c r="V152" i="38"/>
  <c r="V160" i="38"/>
  <c r="V164" i="38"/>
  <c r="V180" i="38"/>
  <c r="V201" i="38"/>
  <c r="V235" i="38"/>
  <c r="V446" i="38"/>
  <c r="V473" i="38"/>
  <c r="V523" i="38"/>
  <c r="V531" i="38"/>
  <c r="V52" i="38"/>
  <c r="V251" i="38"/>
  <c r="V279" i="38"/>
  <c r="V56" i="38"/>
  <c r="V12" i="38"/>
  <c r="V16" i="38"/>
  <c r="V20" i="38"/>
  <c r="V24" i="38"/>
  <c r="V28" i="38"/>
  <c r="V32" i="38"/>
  <c r="V44" i="38"/>
  <c r="V64" i="38"/>
  <c r="V128" i="38"/>
  <c r="V140" i="38"/>
  <c r="V158" i="38"/>
  <c r="V166" i="38"/>
  <c r="AM321" i="38"/>
  <c r="V8" i="38"/>
  <c r="X78" i="38"/>
  <c r="V18" i="38"/>
  <c r="V22" i="38"/>
  <c r="V26" i="38"/>
  <c r="V30" i="38"/>
  <c r="V48" i="38"/>
  <c r="V60" i="38"/>
  <c r="V124" i="38"/>
  <c r="V144" i="38"/>
  <c r="V156" i="38"/>
  <c r="V162" i="38"/>
  <c r="V185" i="38"/>
  <c r="AM331" i="38"/>
  <c r="V339" i="38"/>
  <c r="V376" i="38"/>
  <c r="V378" i="38"/>
  <c r="V384" i="38"/>
  <c r="V430" i="38"/>
  <c r="X461" i="38"/>
  <c r="V479" i="38"/>
  <c r="V481" i="38"/>
  <c r="V511" i="38"/>
  <c r="V513" i="38"/>
  <c r="V525" i="38"/>
  <c r="V533" i="38"/>
  <c r="V537" i="38"/>
  <c r="V541" i="38"/>
  <c r="V545" i="38"/>
  <c r="V211" i="38"/>
  <c r="V227" i="38"/>
  <c r="V243" i="38"/>
  <c r="V259" i="38"/>
  <c r="V275" i="38"/>
  <c r="V349" i="38"/>
  <c r="V519" i="38"/>
  <c r="V521" i="38"/>
  <c r="V527" i="38"/>
  <c r="V215" i="38"/>
  <c r="V392" i="38"/>
  <c r="V394" i="38"/>
  <c r="V414" i="38"/>
  <c r="V529" i="38"/>
  <c r="V535" i="38"/>
  <c r="V539" i="38"/>
  <c r="V543" i="38"/>
  <c r="AL12" i="38"/>
  <c r="AL16" i="38"/>
  <c r="AL36" i="38"/>
  <c r="AL11" i="38"/>
  <c r="AL32" i="38"/>
  <c r="I547" i="38"/>
  <c r="S547" i="38"/>
  <c r="O39" i="38"/>
  <c r="V39" i="38"/>
  <c r="O47" i="38"/>
  <c r="V47" i="38"/>
  <c r="O55" i="38"/>
  <c r="V55" i="38"/>
  <c r="O63" i="38"/>
  <c r="V63" i="38"/>
  <c r="O73" i="38"/>
  <c r="V73" i="38"/>
  <c r="O81" i="38"/>
  <c r="V81" i="38"/>
  <c r="O89" i="38"/>
  <c r="V89" i="38"/>
  <c r="V97" i="38"/>
  <c r="U547" i="38"/>
  <c r="O37" i="38"/>
  <c r="O45" i="38"/>
  <c r="O53" i="38"/>
  <c r="X54" i="38"/>
  <c r="AA54" i="38" s="1"/>
  <c r="O61" i="38"/>
  <c r="O65" i="38"/>
  <c r="O67" i="38"/>
  <c r="O75" i="38"/>
  <c r="O83" i="38"/>
  <c r="O91" i="38"/>
  <c r="AL105" i="38"/>
  <c r="N547" i="38"/>
  <c r="O4" i="38"/>
  <c r="V4" i="38"/>
  <c r="W4" i="38" s="1"/>
  <c r="O35" i="38"/>
  <c r="V35" i="38"/>
  <c r="AL42" i="38"/>
  <c r="O43" i="38"/>
  <c r="V43" i="38"/>
  <c r="O51" i="38"/>
  <c r="V51" i="38"/>
  <c r="O59" i="38"/>
  <c r="V59" i="38"/>
  <c r="V69" i="38"/>
  <c r="V77" i="38"/>
  <c r="V85" i="38"/>
  <c r="O93" i="38"/>
  <c r="V93" i="38"/>
  <c r="AL102" i="38"/>
  <c r="AM107" i="38"/>
  <c r="AL79" i="38"/>
  <c r="AL95" i="38"/>
  <c r="AL103" i="38"/>
  <c r="AL104" i="38"/>
  <c r="AL115" i="38"/>
  <c r="AL144" i="38"/>
  <c r="AL111" i="38"/>
  <c r="AL121" i="38"/>
  <c r="AL122" i="38"/>
  <c r="O127" i="38"/>
  <c r="V127" i="38"/>
  <c r="O135" i="38"/>
  <c r="V135" i="38"/>
  <c r="O143" i="38"/>
  <c r="V143" i="38"/>
  <c r="O151" i="38"/>
  <c r="V151" i="38"/>
  <c r="O157" i="38"/>
  <c r="V157" i="38"/>
  <c r="O161" i="38"/>
  <c r="V161" i="38"/>
  <c r="V168" i="38"/>
  <c r="X177" i="38"/>
  <c r="AA177" i="38" s="1"/>
  <c r="AL177" i="38"/>
  <c r="AL186" i="38"/>
  <c r="AL215" i="38"/>
  <c r="O125" i="38"/>
  <c r="X126" i="38"/>
  <c r="AA126" i="38" s="1"/>
  <c r="O133" i="38"/>
  <c r="O141" i="38"/>
  <c r="O149" i="38"/>
  <c r="O158" i="38"/>
  <c r="O162" i="38"/>
  <c r="AL199" i="38"/>
  <c r="O123" i="38"/>
  <c r="V123" i="38"/>
  <c r="O131" i="38"/>
  <c r="V131" i="38"/>
  <c r="O139" i="38"/>
  <c r="V139" i="38"/>
  <c r="O147" i="38"/>
  <c r="V147" i="38"/>
  <c r="O155" i="38"/>
  <c r="V155" i="38"/>
  <c r="V159" i="38"/>
  <c r="V163" i="38"/>
  <c r="AL190" i="38"/>
  <c r="V189" i="38"/>
  <c r="O204" i="38"/>
  <c r="X207" i="38"/>
  <c r="AA207" i="38" s="1"/>
  <c r="O212" i="38"/>
  <c r="AL232" i="38"/>
  <c r="X209" i="38"/>
  <c r="AA209" i="38" s="1"/>
  <c r="AL209" i="38"/>
  <c r="AL217" i="38"/>
  <c r="AL235" i="38"/>
  <c r="AL267" i="38"/>
  <c r="O188" i="38"/>
  <c r="V205" i="38"/>
  <c r="O216" i="38"/>
  <c r="AL221" i="38"/>
  <c r="O222" i="38"/>
  <c r="AL218" i="38"/>
  <c r="AL240" i="38"/>
  <c r="AL241" i="38"/>
  <c r="AL275" i="38"/>
  <c r="O226" i="38"/>
  <c r="O234" i="38"/>
  <c r="O242" i="38"/>
  <c r="O250" i="38"/>
  <c r="O258" i="38"/>
  <c r="O266" i="38"/>
  <c r="O274" i="38"/>
  <c r="AL288" i="38"/>
  <c r="AL299" i="38"/>
  <c r="AL315" i="38"/>
  <c r="O228" i="38"/>
  <c r="AL229" i="38"/>
  <c r="O236" i="38"/>
  <c r="O244" i="38"/>
  <c r="AL245" i="38"/>
  <c r="O252" i="38"/>
  <c r="O260" i="38"/>
  <c r="O268" i="38"/>
  <c r="O276" i="38"/>
  <c r="AL291" i="38"/>
  <c r="O230" i="38"/>
  <c r="O238" i="38"/>
  <c r="O246" i="38"/>
  <c r="O254" i="38"/>
  <c r="O262" i="38"/>
  <c r="AL263" i="38"/>
  <c r="O270" i="38"/>
  <c r="O278" i="38"/>
  <c r="AL297" i="38"/>
  <c r="V293" i="38"/>
  <c r="O300" i="38"/>
  <c r="X302" i="38"/>
  <c r="AA302" i="38" s="1"/>
  <c r="AL344" i="38"/>
  <c r="AL290" i="38"/>
  <c r="AL313" i="38"/>
  <c r="AL318" i="38"/>
  <c r="AL340" i="38"/>
  <c r="AL351" i="38"/>
  <c r="O284" i="38"/>
  <c r="V309" i="38"/>
  <c r="AL324" i="38"/>
  <c r="V325" i="38"/>
  <c r="AL336" i="38"/>
  <c r="AL353" i="38"/>
  <c r="AL306" i="38"/>
  <c r="AL314" i="38"/>
  <c r="X338" i="38"/>
  <c r="AA338" i="38" s="1"/>
  <c r="AL338" i="38"/>
  <c r="O316" i="38"/>
  <c r="O326" i="38"/>
  <c r="O332" i="38"/>
  <c r="V343" i="38"/>
  <c r="AL370" i="38"/>
  <c r="AL411" i="38"/>
  <c r="AL416" i="38"/>
  <c r="X346" i="38"/>
  <c r="AA346" i="38" s="1"/>
  <c r="AL346" i="38"/>
  <c r="X369" i="38"/>
  <c r="AA369" i="38" s="1"/>
  <c r="AL369" i="38"/>
  <c r="AL372" i="38"/>
  <c r="AL400" i="38"/>
  <c r="AL404" i="38"/>
  <c r="AL414" i="38"/>
  <c r="AL436" i="38"/>
  <c r="AL467" i="38"/>
  <c r="AL477" i="38"/>
  <c r="AL425" i="38"/>
  <c r="AL427" i="38"/>
  <c r="AL430" i="38"/>
  <c r="AL438" i="38"/>
  <c r="V327" i="38"/>
  <c r="O342" i="38"/>
  <c r="V359" i="38"/>
  <c r="O368" i="38"/>
  <c r="O371" i="38"/>
  <c r="AL374" i="38"/>
  <c r="O384" i="38"/>
  <c r="O387" i="38"/>
  <c r="AL390" i="38"/>
  <c r="AL441" i="38"/>
  <c r="AL443" i="38"/>
  <c r="AL451" i="38"/>
  <c r="AL461" i="38"/>
  <c r="AL496" i="38"/>
  <c r="O334" i="38"/>
  <c r="V351" i="38"/>
  <c r="V379" i="38"/>
  <c r="V395" i="38"/>
  <c r="AL406" i="38"/>
  <c r="X406" i="38"/>
  <c r="AA406" i="38" s="1"/>
  <c r="O415" i="38"/>
  <c r="AL432" i="38"/>
  <c r="V464" i="38"/>
  <c r="O367" i="38"/>
  <c r="V367" i="38"/>
  <c r="O375" i="38"/>
  <c r="V375" i="38"/>
  <c r="O383" i="38"/>
  <c r="V383" i="38"/>
  <c r="O391" i="38"/>
  <c r="V391" i="38"/>
  <c r="O399" i="38"/>
  <c r="V399" i="38"/>
  <c r="O407" i="38"/>
  <c r="O423" i="38"/>
  <c r="O439" i="38"/>
  <c r="V452" i="38"/>
  <c r="V460" i="38"/>
  <c r="X465" i="38"/>
  <c r="AA465" i="38" s="1"/>
  <c r="AL475" i="38"/>
  <c r="AL486" i="38"/>
  <c r="O365" i="38"/>
  <c r="V365" i="38"/>
  <c r="O373" i="38"/>
  <c r="V373" i="38"/>
  <c r="O381" i="38"/>
  <c r="V381" i="38"/>
  <c r="O389" i="38"/>
  <c r="V389" i="38"/>
  <c r="O397" i="38"/>
  <c r="V397" i="38"/>
  <c r="AL408" i="38"/>
  <c r="V416" i="38"/>
  <c r="X418" i="38"/>
  <c r="AA418" i="38" s="1"/>
  <c r="V432" i="38"/>
  <c r="V450" i="38"/>
  <c r="V458" i="38"/>
  <c r="AL488" i="38"/>
  <c r="X504" i="38"/>
  <c r="AA504" i="38" s="1"/>
  <c r="AL504" i="38"/>
  <c r="AL492" i="38"/>
  <c r="AL500" i="38"/>
  <c r="X506" i="38"/>
  <c r="AA506" i="38" s="1"/>
  <c r="AL506" i="38"/>
  <c r="AL523" i="38"/>
  <c r="O466" i="38"/>
  <c r="O468" i="38"/>
  <c r="O474" i="38"/>
  <c r="O476" i="38"/>
  <c r="O482" i="38"/>
  <c r="AL490" i="38"/>
  <c r="AL498" i="38"/>
  <c r="AL524" i="38"/>
  <c r="O472" i="38"/>
  <c r="O480" i="38"/>
  <c r="O470" i="38"/>
  <c r="V470" i="38"/>
  <c r="O478" i="38"/>
  <c r="V478" i="38"/>
  <c r="AL522" i="38"/>
  <c r="AL528" i="38"/>
  <c r="V485" i="38"/>
  <c r="V487" i="38"/>
  <c r="V489" i="38"/>
  <c r="V491" i="38"/>
  <c r="V493" i="38"/>
  <c r="V495" i="38"/>
  <c r="V497" i="38"/>
  <c r="V499" i="38"/>
  <c r="V501" i="38"/>
  <c r="V503" i="38"/>
  <c r="V505" i="38"/>
  <c r="AL525" i="38"/>
  <c r="AL526" i="38"/>
  <c r="X526" i="38"/>
  <c r="AA526" i="38" s="1"/>
  <c r="O512" i="38"/>
  <c r="O520" i="38"/>
  <c r="O510" i="38"/>
  <c r="V510" i="38"/>
  <c r="O518" i="38"/>
  <c r="V518" i="38"/>
  <c r="AL531" i="38"/>
  <c r="AL537" i="38"/>
  <c r="AL541" i="38"/>
  <c r="X540" i="38" l="1"/>
  <c r="AA540" i="38" s="1"/>
  <c r="X301" i="38"/>
  <c r="AA301" i="38" s="1"/>
  <c r="X92" i="38"/>
  <c r="AA92" i="38" s="1"/>
  <c r="X445" i="38"/>
  <c r="X362" i="38"/>
  <c r="X337" i="38"/>
  <c r="AA337" i="38" s="1"/>
  <c r="X419" i="38"/>
  <c r="AA419" i="38" s="1"/>
  <c r="X425" i="38"/>
  <c r="AA425" i="38" s="1"/>
  <c r="X477" i="38"/>
  <c r="AA477" i="38" s="1"/>
  <c r="X70" i="38"/>
  <c r="AA70" i="38" s="1"/>
  <c r="AK70" i="38" s="1"/>
  <c r="X509" i="38"/>
  <c r="AA509" i="38" s="1"/>
  <c r="X345" i="38"/>
  <c r="AA345" i="38" s="1"/>
  <c r="X515" i="38"/>
  <c r="AA515" i="38" s="1"/>
  <c r="X321" i="38"/>
  <c r="X253" i="38"/>
  <c r="AA253" i="38" s="1"/>
  <c r="X420" i="38"/>
  <c r="AA420" i="38" s="1"/>
  <c r="X448" i="38"/>
  <c r="AA448" i="38" s="1"/>
  <c r="X13" i="38"/>
  <c r="AA13" i="38" s="1"/>
  <c r="X417" i="38"/>
  <c r="AA417" i="38" s="1"/>
  <c r="AK417" i="38" s="1"/>
  <c r="X208" i="38"/>
  <c r="AA208" i="38" s="1"/>
  <c r="X455" i="38"/>
  <c r="AA455" i="38" s="1"/>
  <c r="X449" i="38"/>
  <c r="X443" i="38"/>
  <c r="AA443" i="38" s="1"/>
  <c r="X11" i="38"/>
  <c r="AA11" i="38" s="1"/>
  <c r="X7" i="38"/>
  <c r="AA7" i="38" s="1"/>
  <c r="AK7" i="38" s="1"/>
  <c r="AL448" i="38"/>
  <c r="X229" i="38"/>
  <c r="AA229" i="38" s="1"/>
  <c r="AK229" i="38" s="1"/>
  <c r="X265" i="38"/>
  <c r="AA265" i="38" s="1"/>
  <c r="X534" i="38"/>
  <c r="AA534" i="38" s="1"/>
  <c r="X453" i="38"/>
  <c r="AA453" i="38" s="1"/>
  <c r="AK453" i="38" s="1"/>
  <c r="X514" i="38"/>
  <c r="AA514" i="38" s="1"/>
  <c r="AK514" i="38" s="1"/>
  <c r="X350" i="38"/>
  <c r="AA350" i="38" s="1"/>
  <c r="X102" i="38"/>
  <c r="AA102" i="38" s="1"/>
  <c r="AK102" i="38" s="1"/>
  <c r="X62" i="38"/>
  <c r="AA62" i="38" s="1"/>
  <c r="AK62" i="38" s="1"/>
  <c r="X328" i="38"/>
  <c r="AA328" i="38" s="1"/>
  <c r="AL175" i="38"/>
  <c r="X271" i="38"/>
  <c r="AA271" i="38" s="1"/>
  <c r="AK271" i="38" s="1"/>
  <c r="AL509" i="38"/>
  <c r="AL405" i="38"/>
  <c r="X374" i="38"/>
  <c r="AA374" i="38" s="1"/>
  <c r="AK374" i="38" s="1"/>
  <c r="AL396" i="38"/>
  <c r="X303" i="38"/>
  <c r="AA303" i="38" s="1"/>
  <c r="AK303" i="38" s="1"/>
  <c r="X333" i="38"/>
  <c r="AA333" i="38" s="1"/>
  <c r="AK333" i="38" s="1"/>
  <c r="X199" i="38"/>
  <c r="AA199" i="38" s="1"/>
  <c r="AK199" i="38" s="1"/>
  <c r="X393" i="38"/>
  <c r="X324" i="38"/>
  <c r="AA324" i="38" s="1"/>
  <c r="AK324" i="38" s="1"/>
  <c r="AL210" i="38"/>
  <c r="X386" i="38"/>
  <c r="AA386" i="38" s="1"/>
  <c r="AK386" i="38" s="1"/>
  <c r="X5" i="38"/>
  <c r="AA5" i="38" s="1"/>
  <c r="AK5" i="38" s="1"/>
  <c r="X178" i="38"/>
  <c r="AA178" i="38" s="1"/>
  <c r="AK178" i="38" s="1"/>
  <c r="X462" i="38"/>
  <c r="AA462" i="38" s="1"/>
  <c r="X403" i="38"/>
  <c r="AA403" i="38" s="1"/>
  <c r="X322" i="38"/>
  <c r="AA322" i="38" s="1"/>
  <c r="X174" i="38"/>
  <c r="AA174" i="38" s="1"/>
  <c r="AK174" i="38" s="1"/>
  <c r="X179" i="38"/>
  <c r="AA179" i="38" s="1"/>
  <c r="AK179" i="38" s="1"/>
  <c r="X33" i="38"/>
  <c r="AA33" i="38" s="1"/>
  <c r="AK33" i="38" s="1"/>
  <c r="X330" i="38"/>
  <c r="AA330" i="38" s="1"/>
  <c r="AK330" i="38" s="1"/>
  <c r="AL253" i="38"/>
  <c r="X457" i="38"/>
  <c r="AA457" i="38" s="1"/>
  <c r="X372" i="38"/>
  <c r="AA372" i="38" s="1"/>
  <c r="AK372" i="38" s="1"/>
  <c r="X341" i="38"/>
  <c r="AA341" i="38" s="1"/>
  <c r="W513" i="38"/>
  <c r="AM513" i="38" s="1"/>
  <c r="W12" i="38"/>
  <c r="AM12" i="38" s="1"/>
  <c r="W499" i="38"/>
  <c r="AM499" i="38" s="1"/>
  <c r="X402" i="38"/>
  <c r="AA402" i="38" s="1"/>
  <c r="AK402" i="38" s="1"/>
  <c r="X336" i="38"/>
  <c r="AA336" i="38" s="1"/>
  <c r="AK336" i="38" s="1"/>
  <c r="X198" i="38"/>
  <c r="AA198" i="38" s="1"/>
  <c r="W151" i="38"/>
  <c r="AM151" i="38" s="1"/>
  <c r="W127" i="38"/>
  <c r="X127" i="38" s="1"/>
  <c r="AA127" i="38" s="1"/>
  <c r="W85" i="38"/>
  <c r="AM85" i="38" s="1"/>
  <c r="W97" i="38"/>
  <c r="AM97" i="38" s="1"/>
  <c r="W527" i="38"/>
  <c r="AM527" i="38" s="1"/>
  <c r="W162" i="38"/>
  <c r="AM162" i="38" s="1"/>
  <c r="W48" i="38"/>
  <c r="AM48" i="38" s="1"/>
  <c r="W158" i="38"/>
  <c r="AM158" i="38" s="1"/>
  <c r="W14" i="38"/>
  <c r="AM14" i="38" s="1"/>
  <c r="W471" i="38"/>
  <c r="AM471" i="38" s="1"/>
  <c r="AL170" i="38"/>
  <c r="AL120" i="38"/>
  <c r="AL434" i="38"/>
  <c r="X434" i="38"/>
  <c r="AA434" i="38" s="1"/>
  <c r="W413" i="38"/>
  <c r="X413" i="38" s="1"/>
  <c r="AA413" i="38" s="1"/>
  <c r="AK413" i="38" s="1"/>
  <c r="W370" i="38"/>
  <c r="X370" i="38" s="1"/>
  <c r="W340" i="38"/>
  <c r="W307" i="38"/>
  <c r="AM307" i="38" s="1"/>
  <c r="W285" i="38"/>
  <c r="X285" i="38" s="1"/>
  <c r="AA285" i="38" s="1"/>
  <c r="AK285" i="38" s="1"/>
  <c r="AL380" i="38"/>
  <c r="W532" i="38"/>
  <c r="AM532" i="38" s="1"/>
  <c r="W496" i="38"/>
  <c r="X496" i="38" s="1"/>
  <c r="AA496" i="38" s="1"/>
  <c r="W475" i="38"/>
  <c r="W437" i="38"/>
  <c r="AM437" i="38" s="1"/>
  <c r="W348" i="38"/>
  <c r="X348" i="38" s="1"/>
  <c r="AA348" i="38" s="1"/>
  <c r="W317" i="38"/>
  <c r="W292" i="38"/>
  <c r="X292" i="38" s="1"/>
  <c r="AA292" i="38" s="1"/>
  <c r="W542" i="38"/>
  <c r="X542" i="38" s="1"/>
  <c r="AA542" i="38" s="1"/>
  <c r="AK542" i="38" s="1"/>
  <c r="X385" i="38"/>
  <c r="AA385" i="38" s="1"/>
  <c r="AK385" i="38" s="1"/>
  <c r="X269" i="38"/>
  <c r="AA269" i="38" s="1"/>
  <c r="W101" i="38"/>
  <c r="AM101" i="38" s="1"/>
  <c r="AL256" i="38"/>
  <c r="W234" i="38"/>
  <c r="AM234" i="38" s="1"/>
  <c r="W206" i="38"/>
  <c r="X206" i="38" s="1"/>
  <c r="AL182" i="38"/>
  <c r="AL150" i="38"/>
  <c r="X150" i="38"/>
  <c r="AA150" i="38" s="1"/>
  <c r="AK150" i="38" s="1"/>
  <c r="W277" i="38"/>
  <c r="AM277" i="38" s="1"/>
  <c r="W232" i="38"/>
  <c r="X232" i="38" s="1"/>
  <c r="AA232" i="38" s="1"/>
  <c r="W188" i="38"/>
  <c r="AM188" i="38" s="1"/>
  <c r="W145" i="38"/>
  <c r="X145" i="38" s="1"/>
  <c r="AA145" i="38" s="1"/>
  <c r="W105" i="38"/>
  <c r="W84" i="38"/>
  <c r="X84" i="38" s="1"/>
  <c r="AA84" i="38" s="1"/>
  <c r="AK84" i="38" s="1"/>
  <c r="X87" i="38"/>
  <c r="AA87" i="38" s="1"/>
  <c r="AL87" i="38"/>
  <c r="X17" i="38"/>
  <c r="AA17" i="38" s="1"/>
  <c r="AL17" i="38"/>
  <c r="X29" i="38"/>
  <c r="AA29" i="38" s="1"/>
  <c r="AL29" i="38"/>
  <c r="W366" i="38"/>
  <c r="W118" i="38"/>
  <c r="AM118" i="38" s="1"/>
  <c r="W112" i="38"/>
  <c r="X112" i="38" s="1"/>
  <c r="AA112" i="38" s="1"/>
  <c r="AL46" i="38"/>
  <c r="W355" i="38"/>
  <c r="X355" i="38" s="1"/>
  <c r="AA355" i="38" s="1"/>
  <c r="W217" i="38"/>
  <c r="X217" i="38" s="1"/>
  <c r="AA217" i="38" s="1"/>
  <c r="W129" i="38"/>
  <c r="AM129" i="38" s="1"/>
  <c r="W96" i="38"/>
  <c r="X96" i="38" s="1"/>
  <c r="AA96" i="38" s="1"/>
  <c r="AK96" i="38" s="1"/>
  <c r="W19" i="38"/>
  <c r="X19" i="38" s="1"/>
  <c r="AA19" i="38" s="1"/>
  <c r="AK19" i="38" s="1"/>
  <c r="W501" i="38"/>
  <c r="AM501" i="38" s="1"/>
  <c r="W384" i="38"/>
  <c r="AM384" i="38" s="1"/>
  <c r="W450" i="38"/>
  <c r="AM450" i="38" s="1"/>
  <c r="X463" i="38"/>
  <c r="AA463" i="38" s="1"/>
  <c r="AK463" i="38" s="1"/>
  <c r="W397" i="38"/>
  <c r="AM397" i="38" s="1"/>
  <c r="W373" i="38"/>
  <c r="AM373" i="38" s="1"/>
  <c r="W359" i="38"/>
  <c r="AM359" i="38" s="1"/>
  <c r="X404" i="38"/>
  <c r="AA404" i="38" s="1"/>
  <c r="W147" i="38"/>
  <c r="AM147" i="38" s="1"/>
  <c r="W275" i="38"/>
  <c r="AM275" i="38" s="1"/>
  <c r="W541" i="38"/>
  <c r="AM541" i="38" s="1"/>
  <c r="W481" i="38"/>
  <c r="X481" i="38" s="1"/>
  <c r="AA481" i="38" s="1"/>
  <c r="AK481" i="38" s="1"/>
  <c r="W376" i="38"/>
  <c r="AM376" i="38" s="1"/>
  <c r="W28" i="38"/>
  <c r="AM28" i="38" s="1"/>
  <c r="W172" i="38"/>
  <c r="AM172" i="38" s="1"/>
  <c r="X400" i="38"/>
  <c r="AA400" i="38" s="1"/>
  <c r="AK400" i="38" s="1"/>
  <c r="AM400" i="38"/>
  <c r="W205" i="38"/>
  <c r="AM205" i="38" s="1"/>
  <c r="W211" i="38"/>
  <c r="AM211" i="38" s="1"/>
  <c r="W44" i="38"/>
  <c r="X44" i="38" s="1"/>
  <c r="AA44" i="38" s="1"/>
  <c r="AK44" i="38" s="1"/>
  <c r="X502" i="38"/>
  <c r="AA502" i="38" s="1"/>
  <c r="AK502" i="38" s="1"/>
  <c r="AM502" i="38"/>
  <c r="W395" i="38"/>
  <c r="AM395" i="38" s="1"/>
  <c r="W495" i="38"/>
  <c r="AM495" i="38" s="1"/>
  <c r="X154" i="38"/>
  <c r="AA154" i="38" s="1"/>
  <c r="W161" i="38"/>
  <c r="AM161" i="38" s="1"/>
  <c r="W143" i="38"/>
  <c r="AM143" i="38" s="1"/>
  <c r="W63" i="38"/>
  <c r="AM63" i="38" s="1"/>
  <c r="W39" i="38"/>
  <c r="AM39" i="38" s="1"/>
  <c r="W519" i="38"/>
  <c r="AM519" i="38" s="1"/>
  <c r="W128" i="38"/>
  <c r="AM128" i="38" s="1"/>
  <c r="W473" i="38"/>
  <c r="AM473" i="38" s="1"/>
  <c r="W164" i="38"/>
  <c r="AM164" i="38" s="1"/>
  <c r="X41" i="38"/>
  <c r="AA41" i="38" s="1"/>
  <c r="AM41" i="38"/>
  <c r="AM424" i="38"/>
  <c r="X424" i="38"/>
  <c r="AA424" i="38" s="1"/>
  <c r="AK424" i="38" s="1"/>
  <c r="X358" i="38"/>
  <c r="AA358" i="38" s="1"/>
  <c r="AK358" i="38" s="1"/>
  <c r="AM358" i="38"/>
  <c r="X538" i="38"/>
  <c r="AA538" i="38" s="1"/>
  <c r="AK538" i="38" s="1"/>
  <c r="AM538" i="38"/>
  <c r="X42" i="38"/>
  <c r="AA42" i="38" s="1"/>
  <c r="AM42" i="38"/>
  <c r="W131" i="38"/>
  <c r="AM131" i="38" s="1"/>
  <c r="AM486" i="38"/>
  <c r="X486" i="38"/>
  <c r="AA486" i="38" s="1"/>
  <c r="W510" i="38"/>
  <c r="AM510" i="38" s="1"/>
  <c r="W365" i="38"/>
  <c r="AM365" i="38" s="1"/>
  <c r="X451" i="38"/>
  <c r="AA451" i="38" s="1"/>
  <c r="AK451" i="38" s="1"/>
  <c r="W139" i="38"/>
  <c r="AM139" i="38" s="1"/>
  <c r="W43" i="38"/>
  <c r="AM43" i="38" s="1"/>
  <c r="W539" i="38"/>
  <c r="AM539" i="38" s="1"/>
  <c r="W36" i="38"/>
  <c r="AM36" i="38" s="1"/>
  <c r="W489" i="38"/>
  <c r="AM489" i="38" s="1"/>
  <c r="W381" i="38"/>
  <c r="AM381" i="38" s="1"/>
  <c r="W59" i="38"/>
  <c r="AM59" i="38" s="1"/>
  <c r="W52" i="38"/>
  <c r="AM52" i="38" s="1"/>
  <c r="W518" i="38"/>
  <c r="AM518" i="38" s="1"/>
  <c r="W487" i="38"/>
  <c r="AM487" i="38" s="1"/>
  <c r="X528" i="38"/>
  <c r="AA528" i="38" s="1"/>
  <c r="W389" i="38"/>
  <c r="AM389" i="38" s="1"/>
  <c r="W351" i="38"/>
  <c r="AM351" i="38" s="1"/>
  <c r="W503" i="38"/>
  <c r="AM503" i="38" s="1"/>
  <c r="W491" i="38"/>
  <c r="AM491" i="38" s="1"/>
  <c r="W458" i="38"/>
  <c r="AM458" i="38" s="1"/>
  <c r="W432" i="38"/>
  <c r="X432" i="38" s="1"/>
  <c r="AA432" i="38" s="1"/>
  <c r="W391" i="38"/>
  <c r="AM391" i="38" s="1"/>
  <c r="W367" i="38"/>
  <c r="AM367" i="38" s="1"/>
  <c r="W155" i="38"/>
  <c r="AM155" i="38" s="1"/>
  <c r="W69" i="38"/>
  <c r="AM69" i="38" s="1"/>
  <c r="W55" i="38"/>
  <c r="AM55" i="38" s="1"/>
  <c r="W18" i="38"/>
  <c r="AM18" i="38" s="1"/>
  <c r="W251" i="38"/>
  <c r="AM251" i="38" s="1"/>
  <c r="W152" i="38"/>
  <c r="AM152" i="38" s="1"/>
  <c r="AM94" i="38"/>
  <c r="X94" i="38"/>
  <c r="AA94" i="38" s="1"/>
  <c r="AK94" i="38" s="1"/>
  <c r="X72" i="38"/>
  <c r="AA72" i="38" s="1"/>
  <c r="AM72" i="38"/>
  <c r="W505" i="38"/>
  <c r="AM505" i="38" s="1"/>
  <c r="W493" i="38"/>
  <c r="AM493" i="38" s="1"/>
  <c r="W470" i="38"/>
  <c r="AM470" i="38" s="1"/>
  <c r="X447" i="38"/>
  <c r="AA447" i="38" s="1"/>
  <c r="W452" i="38"/>
  <c r="AM452" i="38" s="1"/>
  <c r="W399" i="38"/>
  <c r="AM399" i="38" s="1"/>
  <c r="W375" i="38"/>
  <c r="AM375" i="38" s="1"/>
  <c r="W464" i="38"/>
  <c r="AM464" i="38" s="1"/>
  <c r="W379" i="38"/>
  <c r="AM379" i="38" s="1"/>
  <c r="X421" i="38"/>
  <c r="AA421" i="38" s="1"/>
  <c r="W309" i="38"/>
  <c r="AM309" i="38" s="1"/>
  <c r="X146" i="38"/>
  <c r="AA146" i="38" s="1"/>
  <c r="AK146" i="38" s="1"/>
  <c r="W168" i="38"/>
  <c r="AM168" i="38" s="1"/>
  <c r="W81" i="38"/>
  <c r="AM81" i="38" s="1"/>
  <c r="W543" i="38"/>
  <c r="AM543" i="38" s="1"/>
  <c r="W394" i="38"/>
  <c r="AM394" i="38" s="1"/>
  <c r="W521" i="38"/>
  <c r="AM521" i="38" s="1"/>
  <c r="W545" i="38"/>
  <c r="AM545" i="38" s="1"/>
  <c r="W511" i="38"/>
  <c r="AM511" i="38" s="1"/>
  <c r="W378" i="38"/>
  <c r="AM378" i="38" s="1"/>
  <c r="W185" i="38"/>
  <c r="AM185" i="38" s="1"/>
  <c r="W60" i="38"/>
  <c r="AM60" i="38" s="1"/>
  <c r="W140" i="38"/>
  <c r="AM140" i="38" s="1"/>
  <c r="W32" i="38"/>
  <c r="AM32" i="38" s="1"/>
  <c r="W56" i="38"/>
  <c r="X56" i="38" s="1"/>
  <c r="AA56" i="38" s="1"/>
  <c r="W446" i="38"/>
  <c r="AM446" i="38" s="1"/>
  <c r="W160" i="38"/>
  <c r="AM160" i="38" s="1"/>
  <c r="W40" i="38"/>
  <c r="AM40" i="38" s="1"/>
  <c r="W6" i="38"/>
  <c r="AM6" i="38" s="1"/>
  <c r="W219" i="38"/>
  <c r="X219" i="38" s="1"/>
  <c r="AA219" i="38" s="1"/>
  <c r="AK219" i="38" s="1"/>
  <c r="W239" i="38"/>
  <c r="X239" i="38" s="1"/>
  <c r="AA239" i="38" s="1"/>
  <c r="W536" i="38"/>
  <c r="W429" i="38"/>
  <c r="X429" i="38" s="1"/>
  <c r="AA429" i="38" s="1"/>
  <c r="AK429" i="38" s="1"/>
  <c r="W412" i="38"/>
  <c r="AM412" i="38" s="1"/>
  <c r="W364" i="38"/>
  <c r="W298" i="38"/>
  <c r="AM298" i="38" s="1"/>
  <c r="W468" i="38"/>
  <c r="AM468" i="38" s="1"/>
  <c r="W436" i="38"/>
  <c r="W335" i="38"/>
  <c r="X335" i="38" s="1"/>
  <c r="AA335" i="38" s="1"/>
  <c r="AK335" i="38" s="1"/>
  <c r="W306" i="38"/>
  <c r="X306" i="38" s="1"/>
  <c r="AA306" i="38" s="1"/>
  <c r="AK306" i="38" s="1"/>
  <c r="W291" i="38"/>
  <c r="W264" i="38"/>
  <c r="AM264" i="38" s="1"/>
  <c r="W248" i="38"/>
  <c r="AM248" i="38" s="1"/>
  <c r="W184" i="38"/>
  <c r="W149" i="38"/>
  <c r="AM149" i="38" s="1"/>
  <c r="W252" i="38"/>
  <c r="AM252" i="38" s="1"/>
  <c r="W233" i="38"/>
  <c r="W196" i="38"/>
  <c r="AM196" i="38" s="1"/>
  <c r="W258" i="38"/>
  <c r="AM258" i="38" s="1"/>
  <c r="W231" i="38"/>
  <c r="W204" i="38"/>
  <c r="AM204" i="38" s="1"/>
  <c r="W104" i="38"/>
  <c r="X104" i="38" s="1"/>
  <c r="AA104" i="38" s="1"/>
  <c r="AK104" i="38" s="1"/>
  <c r="W61" i="38"/>
  <c r="AM61" i="38" s="1"/>
  <c r="W34" i="38"/>
  <c r="AM34" i="38" s="1"/>
  <c r="W15" i="38"/>
  <c r="AM15" i="38" s="1"/>
  <c r="W498" i="38"/>
  <c r="W314" i="38"/>
  <c r="X314" i="38" s="1"/>
  <c r="AA314" i="38" s="1"/>
  <c r="AK314" i="38" s="1"/>
  <c r="W226" i="38"/>
  <c r="AM226" i="38" s="1"/>
  <c r="W202" i="38"/>
  <c r="W117" i="38"/>
  <c r="X117" i="38" s="1"/>
  <c r="AA117" i="38" s="1"/>
  <c r="W111" i="38"/>
  <c r="X111" i="38" s="1"/>
  <c r="AA111" i="38" s="1"/>
  <c r="AK111" i="38" s="1"/>
  <c r="W31" i="38"/>
  <c r="AM31" i="38" s="1"/>
  <c r="W354" i="38"/>
  <c r="X354" i="38" s="1"/>
  <c r="AA354" i="38" s="1"/>
  <c r="AK354" i="38" s="1"/>
  <c r="W262" i="38"/>
  <c r="AM262" i="38" s="1"/>
  <c r="AM76" i="38"/>
  <c r="W347" i="38"/>
  <c r="X347" i="38" s="1"/>
  <c r="AA347" i="38" s="1"/>
  <c r="W148" i="38"/>
  <c r="AM148" i="38" s="1"/>
  <c r="W244" i="38"/>
  <c r="X244" i="38" s="1"/>
  <c r="AA244" i="38" s="1"/>
  <c r="W500" i="38"/>
  <c r="AM500" i="38" s="1"/>
  <c r="W428" i="38"/>
  <c r="AM428" i="38" s="1"/>
  <c r="W411" i="38"/>
  <c r="AM411" i="38" s="1"/>
  <c r="W398" i="38"/>
  <c r="AM398" i="38" s="1"/>
  <c r="W363" i="38"/>
  <c r="AM363" i="38" s="1"/>
  <c r="W312" i="38"/>
  <c r="AM312" i="38" s="1"/>
  <c r="W297" i="38"/>
  <c r="AM297" i="38" s="1"/>
  <c r="W520" i="38"/>
  <c r="AM520" i="38" s="1"/>
  <c r="W484" i="38"/>
  <c r="X484" i="38" s="1"/>
  <c r="AA484" i="38" s="1"/>
  <c r="W467" i="38"/>
  <c r="AM467" i="38" s="1"/>
  <c r="W382" i="38"/>
  <c r="AM382" i="38" s="1"/>
  <c r="W282" i="38"/>
  <c r="AM282" i="38" s="1"/>
  <c r="W263" i="38"/>
  <c r="AM263" i="38" s="1"/>
  <c r="W247" i="38"/>
  <c r="AM247" i="38" s="1"/>
  <c r="W212" i="38"/>
  <c r="AM212" i="38" s="1"/>
  <c r="W183" i="38"/>
  <c r="AM183" i="38" s="1"/>
  <c r="W142" i="38"/>
  <c r="AM142" i="38" s="1"/>
  <c r="W88" i="38"/>
  <c r="AM88" i="38" s="1"/>
  <c r="W58" i="38"/>
  <c r="AM58" i="38" s="1"/>
  <c r="W195" i="38"/>
  <c r="X195" i="38" s="1"/>
  <c r="AA195" i="38" s="1"/>
  <c r="AK195" i="38" s="1"/>
  <c r="W138" i="38"/>
  <c r="AM138" i="38" s="1"/>
  <c r="W257" i="38"/>
  <c r="AM257" i="38" s="1"/>
  <c r="W203" i="38"/>
  <c r="AM203" i="38" s="1"/>
  <c r="W171" i="38"/>
  <c r="AM171" i="38" s="1"/>
  <c r="W137" i="38"/>
  <c r="AM137" i="38" s="1"/>
  <c r="W103" i="38"/>
  <c r="W79" i="38"/>
  <c r="X79" i="38" s="1"/>
  <c r="AA79" i="38" s="1"/>
  <c r="AK79" i="38" s="1"/>
  <c r="W494" i="38"/>
  <c r="X494" i="38" s="1"/>
  <c r="AA494" i="38" s="1"/>
  <c r="W390" i="38"/>
  <c r="X390" i="38" s="1"/>
  <c r="AA390" i="38" s="1"/>
  <c r="AK390" i="38" s="1"/>
  <c r="W313" i="38"/>
  <c r="AM313" i="38" s="1"/>
  <c r="W225" i="38"/>
  <c r="W116" i="38"/>
  <c r="AM116" i="38" s="1"/>
  <c r="W110" i="38"/>
  <c r="X110" i="38" s="1"/>
  <c r="AA110" i="38" s="1"/>
  <c r="AK110" i="38" s="1"/>
  <c r="W86" i="38"/>
  <c r="AM86" i="38" s="1"/>
  <c r="W305" i="38"/>
  <c r="AM305" i="38" s="1"/>
  <c r="W261" i="38"/>
  <c r="AM261" i="38" s="1"/>
  <c r="W186" i="38"/>
  <c r="AM186" i="38" s="1"/>
  <c r="W68" i="38"/>
  <c r="AM68" i="38" s="1"/>
  <c r="W93" i="38"/>
  <c r="AM93" i="38" s="1"/>
  <c r="W77" i="38"/>
  <c r="AM77" i="38" s="1"/>
  <c r="W73" i="38"/>
  <c r="AM73" i="38" s="1"/>
  <c r="W535" i="38"/>
  <c r="AM535" i="38" s="1"/>
  <c r="W392" i="38"/>
  <c r="X392" i="38" s="1"/>
  <c r="AA392" i="38" s="1"/>
  <c r="W259" i="38"/>
  <c r="AM259" i="38" s="1"/>
  <c r="W537" i="38"/>
  <c r="X537" i="38" s="1"/>
  <c r="AA537" i="38" s="1"/>
  <c r="AK537" i="38" s="1"/>
  <c r="W479" i="38"/>
  <c r="AM479" i="38" s="1"/>
  <c r="W339" i="38"/>
  <c r="AM339" i="38" s="1"/>
  <c r="W156" i="38"/>
  <c r="AM156" i="38" s="1"/>
  <c r="W30" i="38"/>
  <c r="AM30" i="38" s="1"/>
  <c r="W8" i="38"/>
  <c r="AM8" i="38" s="1"/>
  <c r="W24" i="38"/>
  <c r="AM24" i="38" s="1"/>
  <c r="W531" i="38"/>
  <c r="X531" i="38" s="1"/>
  <c r="AA531" i="38" s="1"/>
  <c r="W235" i="38"/>
  <c r="AM235" i="38" s="1"/>
  <c r="W136" i="38"/>
  <c r="AM136" i="38" s="1"/>
  <c r="W368" i="38"/>
  <c r="AM368" i="38" s="1"/>
  <c r="W299" i="38"/>
  <c r="W315" i="38"/>
  <c r="AM315" i="38" s="1"/>
  <c r="W524" i="38"/>
  <c r="X524" i="38" s="1"/>
  <c r="AA524" i="38" s="1"/>
  <c r="AK524" i="38" s="1"/>
  <c r="W442" i="38"/>
  <c r="W427" i="38"/>
  <c r="X427" i="38" s="1"/>
  <c r="AA427" i="38" s="1"/>
  <c r="AK427" i="38" s="1"/>
  <c r="W410" i="38"/>
  <c r="AM410" i="38" s="1"/>
  <c r="W311" i="38"/>
  <c r="AM311" i="38" s="1"/>
  <c r="W288" i="38"/>
  <c r="X288" i="38" s="1"/>
  <c r="AA288" i="38" s="1"/>
  <c r="AK288" i="38" s="1"/>
  <c r="W268" i="38"/>
  <c r="X268" i="38" s="1"/>
  <c r="AA268" i="38" s="1"/>
  <c r="W508" i="38"/>
  <c r="W483" i="38"/>
  <c r="X483" i="38" s="1"/>
  <c r="AA483" i="38" s="1"/>
  <c r="W423" i="38"/>
  <c r="AM423" i="38" s="1"/>
  <c r="W320" i="38"/>
  <c r="W296" i="38"/>
  <c r="X296" i="38" s="1"/>
  <c r="AA296" i="38" s="1"/>
  <c r="AK296" i="38" s="1"/>
  <c r="W281" i="38"/>
  <c r="X281" i="38" s="1"/>
  <c r="AA281" i="38" s="1"/>
  <c r="W238" i="38"/>
  <c r="AM238" i="38" s="1"/>
  <c r="W182" i="38"/>
  <c r="X182" i="38" s="1"/>
  <c r="AA182" i="38" s="1"/>
  <c r="W242" i="38"/>
  <c r="AM242" i="38" s="1"/>
  <c r="W224" i="38"/>
  <c r="W194" i="38"/>
  <c r="X194" i="38" s="1"/>
  <c r="AA194" i="38" s="1"/>
  <c r="AK194" i="38" s="1"/>
  <c r="W173" i="38"/>
  <c r="AM173" i="38" s="1"/>
  <c r="W250" i="38"/>
  <c r="AM250" i="38" s="1"/>
  <c r="W214" i="38"/>
  <c r="W192" i="38"/>
  <c r="X192" i="38" s="1"/>
  <c r="AA192" i="38" s="1"/>
  <c r="W170" i="38"/>
  <c r="W130" i="38"/>
  <c r="W95" i="38"/>
  <c r="X95" i="38" s="1"/>
  <c r="AA95" i="38" s="1"/>
  <c r="AK95" i="38" s="1"/>
  <c r="W27" i="38"/>
  <c r="W9" i="38"/>
  <c r="W356" i="38"/>
  <c r="AM356" i="38" s="1"/>
  <c r="W344" i="38"/>
  <c r="AM344" i="38" s="1"/>
  <c r="W469" i="38"/>
  <c r="W388" i="38"/>
  <c r="X388" i="38" s="1"/>
  <c r="AA388" i="38" s="1"/>
  <c r="W222" i="38"/>
  <c r="AM222" i="38" s="1"/>
  <c r="W165" i="38"/>
  <c r="AM165" i="38" s="1"/>
  <c r="W115" i="38"/>
  <c r="X115" i="38" s="1"/>
  <c r="AA115" i="38" s="1"/>
  <c r="AK115" i="38" s="1"/>
  <c r="W109" i="38"/>
  <c r="AM109" i="38" s="1"/>
  <c r="W75" i="38"/>
  <c r="AM75" i="38" s="1"/>
  <c r="W492" i="38"/>
  <c r="X492" i="38" s="1"/>
  <c r="AA492" i="38" s="1"/>
  <c r="AK492" i="38" s="1"/>
  <c r="W439" i="38"/>
  <c r="AM439" i="38" s="1"/>
  <c r="W240" i="38"/>
  <c r="W100" i="38"/>
  <c r="X100" i="38" s="1"/>
  <c r="AA100" i="38" s="1"/>
  <c r="W47" i="38"/>
  <c r="AM47" i="38" s="1"/>
  <c r="W529" i="38"/>
  <c r="AM529" i="38" s="1"/>
  <c r="W243" i="38"/>
  <c r="X243" i="38" s="1"/>
  <c r="AA243" i="38" s="1"/>
  <c r="AK243" i="38" s="1"/>
  <c r="W533" i="38"/>
  <c r="W144" i="38"/>
  <c r="AM144" i="38" s="1"/>
  <c r="W26" i="38"/>
  <c r="X26" i="38" s="1"/>
  <c r="AA26" i="38" s="1"/>
  <c r="AK26" i="38" s="1"/>
  <c r="W20" i="38"/>
  <c r="AM20" i="38" s="1"/>
  <c r="W523" i="38"/>
  <c r="AM523" i="38" s="1"/>
  <c r="W201" i="38"/>
  <c r="AM201" i="38" s="1"/>
  <c r="W132" i="38"/>
  <c r="AM132" i="38" s="1"/>
  <c r="W66" i="38"/>
  <c r="AM66" i="38" s="1"/>
  <c r="W516" i="38"/>
  <c r="X516" i="38" s="1"/>
  <c r="AA516" i="38" s="1"/>
  <c r="AK516" i="38" s="1"/>
  <c r="W488" i="38"/>
  <c r="W441" i="38"/>
  <c r="W409" i="38"/>
  <c r="X409" i="38" s="1"/>
  <c r="AA409" i="38" s="1"/>
  <c r="W377" i="38"/>
  <c r="AM377" i="38" s="1"/>
  <c r="W353" i="38"/>
  <c r="W310" i="38"/>
  <c r="X310" i="38" s="1"/>
  <c r="AA310" i="38" s="1"/>
  <c r="AK310" i="38" s="1"/>
  <c r="W287" i="38"/>
  <c r="AM287" i="38" s="1"/>
  <c r="W544" i="38"/>
  <c r="W507" i="38"/>
  <c r="AM507" i="38" s="1"/>
  <c r="W482" i="38"/>
  <c r="AM482" i="38" s="1"/>
  <c r="W422" i="38"/>
  <c r="AM422" i="38" s="1"/>
  <c r="W360" i="38"/>
  <c r="AM360" i="38" s="1"/>
  <c r="W319" i="38"/>
  <c r="AM319" i="38" s="1"/>
  <c r="W295" i="38"/>
  <c r="W274" i="38"/>
  <c r="AM274" i="38" s="1"/>
  <c r="X471" i="38"/>
  <c r="AA471" i="38" s="1"/>
  <c r="AK471" i="38" s="1"/>
  <c r="W290" i="38"/>
  <c r="AM290" i="38" s="1"/>
  <c r="W256" i="38"/>
  <c r="X256" i="38" s="1"/>
  <c r="AA256" i="38" s="1"/>
  <c r="W237" i="38"/>
  <c r="X237" i="38" s="1"/>
  <c r="AA237" i="38" s="1"/>
  <c r="AK237" i="38" s="1"/>
  <c r="W200" i="38"/>
  <c r="X200" i="38" s="1"/>
  <c r="AA200" i="38" s="1"/>
  <c r="AK200" i="38" s="1"/>
  <c r="W181" i="38"/>
  <c r="X181" i="38" s="1"/>
  <c r="AA181" i="38" s="1"/>
  <c r="AK181" i="38" s="1"/>
  <c r="W134" i="38"/>
  <c r="X134" i="38" s="1"/>
  <c r="AA134" i="38" s="1"/>
  <c r="W82" i="38"/>
  <c r="AM82" i="38" s="1"/>
  <c r="W241" i="38"/>
  <c r="X241" i="38" s="1"/>
  <c r="AA241" i="38" s="1"/>
  <c r="AK241" i="38" s="1"/>
  <c r="W223" i="38"/>
  <c r="AM223" i="38" s="1"/>
  <c r="W193" i="38"/>
  <c r="X193" i="38" s="1"/>
  <c r="AA193" i="38" s="1"/>
  <c r="AK193" i="38" s="1"/>
  <c r="W280" i="38"/>
  <c r="X280" i="38" s="1"/>
  <c r="AA280" i="38" s="1"/>
  <c r="AK280" i="38" s="1"/>
  <c r="W249" i="38"/>
  <c r="AM249" i="38" s="1"/>
  <c r="W213" i="38"/>
  <c r="X213" i="38" s="1"/>
  <c r="AA213" i="38" s="1"/>
  <c r="AK213" i="38" s="1"/>
  <c r="W191" i="38"/>
  <c r="X191" i="38" s="1"/>
  <c r="AA191" i="38" s="1"/>
  <c r="AK191" i="38" s="1"/>
  <c r="W169" i="38"/>
  <c r="X169" i="38" s="1"/>
  <c r="AA169" i="38" s="1"/>
  <c r="AK169" i="38" s="1"/>
  <c r="W90" i="38"/>
  <c r="AM90" i="38" s="1"/>
  <c r="W46" i="38"/>
  <c r="X46" i="38" s="1"/>
  <c r="AA46" i="38" s="1"/>
  <c r="X459" i="38"/>
  <c r="AA459" i="38" s="1"/>
  <c r="AK459" i="38" s="1"/>
  <c r="W246" i="38"/>
  <c r="AM246" i="38" s="1"/>
  <c r="W221" i="38"/>
  <c r="W120" i="38"/>
  <c r="X120" i="38" s="1"/>
  <c r="AA120" i="38" s="1"/>
  <c r="AK120" i="38" s="1"/>
  <c r="W114" i="38"/>
  <c r="AM114" i="38" s="1"/>
  <c r="W108" i="38"/>
  <c r="W74" i="38"/>
  <c r="X74" i="38" s="1"/>
  <c r="AA74" i="38" s="1"/>
  <c r="AK74" i="38" s="1"/>
  <c r="W490" i="38"/>
  <c r="W438" i="38"/>
  <c r="W99" i="38"/>
  <c r="X99" i="38" s="1"/>
  <c r="AA99" i="38" s="1"/>
  <c r="AK99" i="38" s="1"/>
  <c r="W49" i="38"/>
  <c r="AM49" i="38" s="1"/>
  <c r="W327" i="38"/>
  <c r="AM327" i="38" s="1"/>
  <c r="W343" i="38"/>
  <c r="AM343" i="38" s="1"/>
  <c r="W163" i="38"/>
  <c r="AM163" i="38" s="1"/>
  <c r="W123" i="38"/>
  <c r="AM123" i="38" s="1"/>
  <c r="W157" i="38"/>
  <c r="AM157" i="38" s="1"/>
  <c r="W135" i="38"/>
  <c r="AM135" i="38" s="1"/>
  <c r="W51" i="38"/>
  <c r="AM51" i="38" s="1"/>
  <c r="W35" i="38"/>
  <c r="AM35" i="38" s="1"/>
  <c r="W497" i="38"/>
  <c r="AM497" i="38" s="1"/>
  <c r="W485" i="38"/>
  <c r="AM485" i="38" s="1"/>
  <c r="W478" i="38"/>
  <c r="AM478" i="38" s="1"/>
  <c r="X454" i="38"/>
  <c r="AA454" i="38" s="1"/>
  <c r="AK454" i="38" s="1"/>
  <c r="W416" i="38"/>
  <c r="AM416" i="38" s="1"/>
  <c r="W460" i="38"/>
  <c r="AM460" i="38" s="1"/>
  <c r="W383" i="38"/>
  <c r="AM383" i="38" s="1"/>
  <c r="W325" i="38"/>
  <c r="AM325" i="38" s="1"/>
  <c r="W293" i="38"/>
  <c r="AM293" i="38" s="1"/>
  <c r="X272" i="38"/>
  <c r="AA272" i="38" s="1"/>
  <c r="W189" i="38"/>
  <c r="AM189" i="38" s="1"/>
  <c r="W159" i="38"/>
  <c r="AM159" i="38" s="1"/>
  <c r="X38" i="38"/>
  <c r="AA38" i="38" s="1"/>
  <c r="AK38" i="38" s="1"/>
  <c r="W89" i="38"/>
  <c r="AM89" i="38" s="1"/>
  <c r="AL13" i="38"/>
  <c r="W414" i="38"/>
  <c r="AM414" i="38" s="1"/>
  <c r="W215" i="38"/>
  <c r="AM215" i="38" s="1"/>
  <c r="W349" i="38"/>
  <c r="AM349" i="38" s="1"/>
  <c r="W227" i="38"/>
  <c r="AM227" i="38" s="1"/>
  <c r="W525" i="38"/>
  <c r="X525" i="38" s="1"/>
  <c r="AA525" i="38" s="1"/>
  <c r="AK525" i="38" s="1"/>
  <c r="W430" i="38"/>
  <c r="AM430" i="38" s="1"/>
  <c r="X331" i="38"/>
  <c r="AA331" i="38" s="1"/>
  <c r="AK331" i="38" s="1"/>
  <c r="W124" i="38"/>
  <c r="AM124" i="38" s="1"/>
  <c r="W22" i="38"/>
  <c r="AM22" i="38" s="1"/>
  <c r="W166" i="38"/>
  <c r="AM166" i="38" s="1"/>
  <c r="W64" i="38"/>
  <c r="AM64" i="38" s="1"/>
  <c r="W16" i="38"/>
  <c r="AM16" i="38" s="1"/>
  <c r="W279" i="38"/>
  <c r="X279" i="38" s="1"/>
  <c r="AA279" i="38" s="1"/>
  <c r="AK279" i="38" s="1"/>
  <c r="W180" i="38"/>
  <c r="AM180" i="38" s="1"/>
  <c r="W283" i="38"/>
  <c r="X283" i="38" s="1"/>
  <c r="AA283" i="38" s="1"/>
  <c r="AK283" i="38" s="1"/>
  <c r="W10" i="38"/>
  <c r="AM10" i="38" s="1"/>
  <c r="W267" i="38"/>
  <c r="X267" i="38" s="1"/>
  <c r="AA267" i="38" s="1"/>
  <c r="W187" i="38"/>
  <c r="X187" i="38" s="1"/>
  <c r="AA187" i="38" s="1"/>
  <c r="AK187" i="38" s="1"/>
  <c r="W440" i="38"/>
  <c r="X440" i="38" s="1"/>
  <c r="AA440" i="38" s="1"/>
  <c r="W408" i="38"/>
  <c r="X408" i="38" s="1"/>
  <c r="AA408" i="38" s="1"/>
  <c r="AK408" i="38" s="1"/>
  <c r="W371" i="38"/>
  <c r="AM371" i="38" s="1"/>
  <c r="W308" i="38"/>
  <c r="X308" i="38" s="1"/>
  <c r="AA308" i="38" s="1"/>
  <c r="AK308" i="38" s="1"/>
  <c r="W286" i="38"/>
  <c r="X286" i="38" s="1"/>
  <c r="AA286" i="38" s="1"/>
  <c r="AK286" i="38" s="1"/>
  <c r="W476" i="38"/>
  <c r="AM476" i="38" s="1"/>
  <c r="W318" i="38"/>
  <c r="X318" i="38" s="1"/>
  <c r="AA318" i="38" s="1"/>
  <c r="AK318" i="38" s="1"/>
  <c r="W294" i="38"/>
  <c r="AM294" i="38" s="1"/>
  <c r="W273" i="38"/>
  <c r="X273" i="38" s="1"/>
  <c r="AA273" i="38" s="1"/>
  <c r="AK273" i="38" s="1"/>
  <c r="W255" i="38"/>
  <c r="X255" i="38" s="1"/>
  <c r="AA255" i="38" s="1"/>
  <c r="AK255" i="38" s="1"/>
  <c r="W121" i="38"/>
  <c r="X121" i="38" s="1"/>
  <c r="AA121" i="38" s="1"/>
  <c r="AK121" i="38" s="1"/>
  <c r="W71" i="38"/>
  <c r="X71" i="38" s="1"/>
  <c r="AA71" i="38" s="1"/>
  <c r="AK71" i="38" s="1"/>
  <c r="W37" i="38"/>
  <c r="AM37" i="38" s="1"/>
  <c r="W260" i="38"/>
  <c r="AM260" i="38" s="1"/>
  <c r="W216" i="38"/>
  <c r="X216" i="38" s="1"/>
  <c r="AA216" i="38" s="1"/>
  <c r="W153" i="38"/>
  <c r="X153" i="38" s="1"/>
  <c r="AA153" i="38" s="1"/>
  <c r="AK153" i="38" s="1"/>
  <c r="W106" i="38"/>
  <c r="X106" i="38" s="1"/>
  <c r="AA106" i="38" s="1"/>
  <c r="W278" i="38"/>
  <c r="AM278" i="38" s="1"/>
  <c r="W190" i="38"/>
  <c r="X190" i="38" s="1"/>
  <c r="AA190" i="38" s="1"/>
  <c r="AK190" i="38" s="1"/>
  <c r="W122" i="38"/>
  <c r="X122" i="38" s="1"/>
  <c r="AA122" i="38" s="1"/>
  <c r="AK122" i="38" s="1"/>
  <c r="W67" i="38"/>
  <c r="AM67" i="38" s="1"/>
  <c r="W21" i="38"/>
  <c r="X21" i="38" s="1"/>
  <c r="AA21" i="38" s="1"/>
  <c r="AK21" i="38" s="1"/>
  <c r="W522" i="38"/>
  <c r="X522" i="38" s="1"/>
  <c r="AA522" i="38" s="1"/>
  <c r="AK522" i="38" s="1"/>
  <c r="W245" i="38"/>
  <c r="AM245" i="38" s="1"/>
  <c r="W119" i="38"/>
  <c r="X119" i="38" s="1"/>
  <c r="AA119" i="38" s="1"/>
  <c r="AK119" i="38" s="1"/>
  <c r="W113" i="38"/>
  <c r="X113" i="38" s="1"/>
  <c r="AA113" i="38" s="1"/>
  <c r="AK113" i="38" s="1"/>
  <c r="W57" i="38"/>
  <c r="AM57" i="38" s="1"/>
  <c r="W517" i="38"/>
  <c r="X517" i="38" s="1"/>
  <c r="AA517" i="38" s="1"/>
  <c r="AK517" i="38" s="1"/>
  <c r="W435" i="38"/>
  <c r="X435" i="38" s="1"/>
  <c r="AA435" i="38" s="1"/>
  <c r="AK435" i="38" s="1"/>
  <c r="W380" i="38"/>
  <c r="X380" i="38" s="1"/>
  <c r="AA380" i="38" s="1"/>
  <c r="AK380" i="38" s="1"/>
  <c r="W218" i="38"/>
  <c r="X218" i="38" s="1"/>
  <c r="AA218" i="38" s="1"/>
  <c r="AK218" i="38" s="1"/>
  <c r="W98" i="38"/>
  <c r="X98" i="38" s="1"/>
  <c r="AA98" i="38" s="1"/>
  <c r="AK98" i="38" s="1"/>
  <c r="W23" i="38"/>
  <c r="X23" i="38" s="1"/>
  <c r="AA23" i="38" s="1"/>
  <c r="AK23" i="38" s="1"/>
  <c r="X263" i="38"/>
  <c r="AA263" i="38" s="1"/>
  <c r="AK263" i="38" s="1"/>
  <c r="X532" i="38"/>
  <c r="AA532" i="38" s="1"/>
  <c r="AK532" i="38" s="1"/>
  <c r="X257" i="38"/>
  <c r="AA257" i="38" s="1"/>
  <c r="AK257" i="38" s="1"/>
  <c r="X511" i="38"/>
  <c r="AA511" i="38" s="1"/>
  <c r="AK511" i="38" s="1"/>
  <c r="AL459" i="38"/>
  <c r="AL223" i="38"/>
  <c r="AL183" i="38"/>
  <c r="X357" i="38"/>
  <c r="AA357" i="38" s="1"/>
  <c r="AK357" i="38" s="1"/>
  <c r="AL277" i="38"/>
  <c r="AL227" i="38"/>
  <c r="X220" i="38"/>
  <c r="AA220" i="38" s="1"/>
  <c r="X118" i="38"/>
  <c r="AA118" i="38" s="1"/>
  <c r="AK118" i="38" s="1"/>
  <c r="X25" i="38"/>
  <c r="AA25" i="38" s="1"/>
  <c r="AK25" i="38" s="1"/>
  <c r="X456" i="38"/>
  <c r="AA456" i="38" s="1"/>
  <c r="AK456" i="38" s="1"/>
  <c r="AL532" i="38"/>
  <c r="X426" i="38"/>
  <c r="AA426" i="38" s="1"/>
  <c r="AK426" i="38" s="1"/>
  <c r="AL437" i="38"/>
  <c r="X530" i="38"/>
  <c r="AA530" i="38" s="1"/>
  <c r="AK530" i="38" s="1"/>
  <c r="AL298" i="38"/>
  <c r="X167" i="38"/>
  <c r="AA167" i="38" s="1"/>
  <c r="AK167" i="38" s="1"/>
  <c r="AL113" i="38"/>
  <c r="X431" i="38"/>
  <c r="AA431" i="38" s="1"/>
  <c r="AK431" i="38" s="1"/>
  <c r="X352" i="38"/>
  <c r="AA352" i="38" s="1"/>
  <c r="AK352" i="38" s="1"/>
  <c r="X197" i="38"/>
  <c r="AA197" i="38" s="1"/>
  <c r="AK197" i="38" s="1"/>
  <c r="X107" i="38"/>
  <c r="AA107" i="38" s="1"/>
  <c r="AK107" i="38" s="1"/>
  <c r="AL70" i="38"/>
  <c r="X289" i="38"/>
  <c r="AA289" i="38" s="1"/>
  <c r="AK289" i="38" s="1"/>
  <c r="AL203" i="38"/>
  <c r="X50" i="38"/>
  <c r="AA50" i="38" s="1"/>
  <c r="AK50" i="38" s="1"/>
  <c r="AL71" i="38"/>
  <c r="AL31" i="38"/>
  <c r="AL7" i="38"/>
  <c r="AL471" i="38"/>
  <c r="X410" i="38"/>
  <c r="AA410" i="38" s="1"/>
  <c r="AK410" i="38" s="1"/>
  <c r="X304" i="38"/>
  <c r="AA304" i="38" s="1"/>
  <c r="AK304" i="38" s="1"/>
  <c r="X323" i="38"/>
  <c r="AA323" i="38" s="1"/>
  <c r="AK323" i="38" s="1"/>
  <c r="X264" i="38"/>
  <c r="AA264" i="38" s="1"/>
  <c r="AK264" i="38" s="1"/>
  <c r="AL233" i="38"/>
  <c r="X176" i="38"/>
  <c r="AA176" i="38" s="1"/>
  <c r="AK176" i="38" s="1"/>
  <c r="X329" i="38"/>
  <c r="AA329" i="38" s="1"/>
  <c r="AK329" i="38" s="1"/>
  <c r="X433" i="38"/>
  <c r="AA433" i="38" s="1"/>
  <c r="AK433" i="38" s="1"/>
  <c r="X129" i="38"/>
  <c r="AA129" i="38" s="1"/>
  <c r="AK129" i="38" s="1"/>
  <c r="X80" i="38"/>
  <c r="AA80" i="38" s="1"/>
  <c r="AK80" i="38" s="1"/>
  <c r="X101" i="38"/>
  <c r="AA101" i="38" s="1"/>
  <c r="AK101" i="38" s="1"/>
  <c r="X361" i="38"/>
  <c r="AA361" i="38" s="1"/>
  <c r="AK361" i="38" s="1"/>
  <c r="X444" i="38"/>
  <c r="AA444" i="38" s="1"/>
  <c r="AK444" i="38" s="1"/>
  <c r="X173" i="38"/>
  <c r="AA173" i="38" s="1"/>
  <c r="AK173" i="38" s="1"/>
  <c r="X307" i="38"/>
  <c r="AA307" i="38" s="1"/>
  <c r="AK307" i="38" s="1"/>
  <c r="AL533" i="38"/>
  <c r="AL362" i="38"/>
  <c r="AL377" i="38"/>
  <c r="X30" i="38"/>
  <c r="AA30" i="38" s="1"/>
  <c r="AK30" i="38" s="1"/>
  <c r="AL164" i="38"/>
  <c r="X545" i="38"/>
  <c r="AA545" i="38" s="1"/>
  <c r="AA449" i="38"/>
  <c r="AK449" i="38" s="1"/>
  <c r="AA393" i="38"/>
  <c r="AA445" i="38"/>
  <c r="AK445" i="38" s="1"/>
  <c r="AA362" i="38"/>
  <c r="AK362" i="38" s="1"/>
  <c r="AA321" i="38"/>
  <c r="AK321" i="38" s="1"/>
  <c r="AA370" i="38"/>
  <c r="AA206" i="38"/>
  <c r="AK206" i="38" s="1"/>
  <c r="AA78" i="38"/>
  <c r="AK78" i="38" s="1"/>
  <c r="AA461" i="38"/>
  <c r="X40" i="38"/>
  <c r="AA40" i="38" s="1"/>
  <c r="AK40" i="38" s="1"/>
  <c r="X539" i="38"/>
  <c r="AA539" i="38" s="1"/>
  <c r="AK539" i="38" s="1"/>
  <c r="X52" i="38"/>
  <c r="AA52" i="38" s="1"/>
  <c r="AK52" i="38" s="1"/>
  <c r="X349" i="38"/>
  <c r="AA349" i="38" s="1"/>
  <c r="AK349" i="38" s="1"/>
  <c r="X32" i="38"/>
  <c r="AA32" i="38" s="1"/>
  <c r="AK32" i="38" s="1"/>
  <c r="X160" i="38"/>
  <c r="AA160" i="38" s="1"/>
  <c r="X519" i="38"/>
  <c r="AA519" i="38" s="1"/>
  <c r="AK519" i="38" s="1"/>
  <c r="X12" i="38"/>
  <c r="AA12" i="38" s="1"/>
  <c r="AK12" i="38" s="1"/>
  <c r="X394" i="38"/>
  <c r="AA394" i="38" s="1"/>
  <c r="X185" i="38"/>
  <c r="AA185" i="38" s="1"/>
  <c r="AK185" i="38" s="1"/>
  <c r="X128" i="38"/>
  <c r="AA128" i="38" s="1"/>
  <c r="AK128" i="38" s="1"/>
  <c r="X28" i="38"/>
  <c r="AA28" i="38" s="1"/>
  <c r="AK28" i="38" s="1"/>
  <c r="AK348" i="38"/>
  <c r="AK515" i="38"/>
  <c r="X64" i="38"/>
  <c r="AA64" i="38" s="1"/>
  <c r="AK64" i="38" s="1"/>
  <c r="X464" i="38"/>
  <c r="AL470" i="38"/>
  <c r="AL472" i="38"/>
  <c r="X472" i="38"/>
  <c r="AA472" i="38" s="1"/>
  <c r="AK504" i="38"/>
  <c r="AL389" i="38"/>
  <c r="AL373" i="38"/>
  <c r="X373" i="38"/>
  <c r="AA373" i="38" s="1"/>
  <c r="AL439" i="38"/>
  <c r="AL399" i="38"/>
  <c r="X399" i="38"/>
  <c r="AA399" i="38" s="1"/>
  <c r="AL383" i="38"/>
  <c r="AL367" i="38"/>
  <c r="X367" i="38"/>
  <c r="AA367" i="38" s="1"/>
  <c r="AK443" i="38"/>
  <c r="X387" i="38"/>
  <c r="AA387" i="38" s="1"/>
  <c r="AL387" i="38"/>
  <c r="AL342" i="38"/>
  <c r="X342" i="38"/>
  <c r="AA342" i="38" s="1"/>
  <c r="X503" i="38"/>
  <c r="AA503" i="38" s="1"/>
  <c r="AK425" i="38"/>
  <c r="X452" i="38"/>
  <c r="AA452" i="38" s="1"/>
  <c r="AK341" i="38"/>
  <c r="AK337" i="38"/>
  <c r="X351" i="38"/>
  <c r="AA351" i="38" s="1"/>
  <c r="AK350" i="38"/>
  <c r="AK328" i="38"/>
  <c r="AL262" i="38"/>
  <c r="AK239" i="38"/>
  <c r="AL230" i="38"/>
  <c r="X230" i="38"/>
  <c r="AA230" i="38" s="1"/>
  <c r="AK272" i="38"/>
  <c r="AK256" i="38"/>
  <c r="AL274" i="38"/>
  <c r="AL242" i="38"/>
  <c r="AK232" i="38"/>
  <c r="AL204" i="38"/>
  <c r="AK154" i="38"/>
  <c r="AL147" i="38"/>
  <c r="X147" i="38"/>
  <c r="AA147" i="38" s="1"/>
  <c r="AK126" i="38"/>
  <c r="AL93" i="38"/>
  <c r="X77" i="38"/>
  <c r="AA77" i="38" s="1"/>
  <c r="X69" i="38"/>
  <c r="AA69" i="38" s="1"/>
  <c r="AL51" i="38"/>
  <c r="AK46" i="38"/>
  <c r="X97" i="38"/>
  <c r="AA97" i="38" s="1"/>
  <c r="AL89" i="38"/>
  <c r="AK534" i="38"/>
  <c r="AK531" i="38"/>
  <c r="AL510" i="38"/>
  <c r="X510" i="38"/>
  <c r="AA510" i="38" s="1"/>
  <c r="AL520" i="38"/>
  <c r="X491" i="38"/>
  <c r="AA491" i="38" s="1"/>
  <c r="AK484" i="38"/>
  <c r="AL476" i="38"/>
  <c r="AL468" i="38"/>
  <c r="AK465" i="38"/>
  <c r="AK457" i="38"/>
  <c r="AL423" i="38"/>
  <c r="X423" i="38"/>
  <c r="AA423" i="38" s="1"/>
  <c r="AL415" i="38"/>
  <c r="X415" i="38"/>
  <c r="AA415" i="38" s="1"/>
  <c r="AK405" i="38"/>
  <c r="AK496" i="38"/>
  <c r="AL371" i="38"/>
  <c r="AK396" i="38"/>
  <c r="X359" i="38"/>
  <c r="AA359" i="38" s="1"/>
  <c r="AK421" i="38"/>
  <c r="AK292" i="38"/>
  <c r="AK265" i="38"/>
  <c r="AL270" i="38"/>
  <c r="X270" i="38"/>
  <c r="AA270" i="38" s="1"/>
  <c r="AL238" i="38"/>
  <c r="X228" i="38"/>
  <c r="AA228" i="38" s="1"/>
  <c r="AL228" i="38"/>
  <c r="AL266" i="38"/>
  <c r="X266" i="38"/>
  <c r="AA266" i="38" s="1"/>
  <c r="AL234" i="38"/>
  <c r="AL216" i="38"/>
  <c r="AL188" i="38"/>
  <c r="X188" i="38"/>
  <c r="AA188" i="38" s="1"/>
  <c r="AK217" i="38"/>
  <c r="AK209" i="38"/>
  <c r="AK208" i="38"/>
  <c r="AL155" i="38"/>
  <c r="AK145" i="38"/>
  <c r="AL123" i="38"/>
  <c r="X158" i="38"/>
  <c r="AA158" i="38" s="1"/>
  <c r="AL158" i="38"/>
  <c r="AL141" i="38"/>
  <c r="X141" i="38"/>
  <c r="AA141" i="38" s="1"/>
  <c r="AL125" i="38"/>
  <c r="X125" i="38"/>
  <c r="AA125" i="38" s="1"/>
  <c r="AK192" i="38"/>
  <c r="AL157" i="38"/>
  <c r="AL143" i="38"/>
  <c r="AL127" i="38"/>
  <c r="AK100" i="38"/>
  <c r="AK112" i="38"/>
  <c r="AK87" i="38"/>
  <c r="AK92" i="38"/>
  <c r="AK76" i="38"/>
  <c r="AL59" i="38"/>
  <c r="AK41" i="38"/>
  <c r="AL61" i="38"/>
  <c r="AL45" i="38"/>
  <c r="X45" i="38"/>
  <c r="AA45" i="38" s="1"/>
  <c r="AL63" i="38"/>
  <c r="X63" i="38"/>
  <c r="AA63" i="38" s="1"/>
  <c r="X47" i="38"/>
  <c r="AA47" i="38" s="1"/>
  <c r="AL47" i="38"/>
  <c r="AK17" i="38"/>
  <c r="AK11" i="38"/>
  <c r="AK13" i="38"/>
  <c r="AK540" i="38"/>
  <c r="AL512" i="38"/>
  <c r="X512" i="38"/>
  <c r="AA512" i="38" s="1"/>
  <c r="AK528" i="38"/>
  <c r="AL478" i="38"/>
  <c r="AK509" i="38"/>
  <c r="AL482" i="38"/>
  <c r="AL474" i="38"/>
  <c r="X474" i="38"/>
  <c r="AA474" i="38" s="1"/>
  <c r="AL466" i="38"/>
  <c r="X466" i="38"/>
  <c r="AA466" i="38" s="1"/>
  <c r="AK506" i="38"/>
  <c r="AK483" i="38"/>
  <c r="AK455" i="38"/>
  <c r="AK447" i="38"/>
  <c r="AK434" i="38"/>
  <c r="AK419" i="38"/>
  <c r="AL397" i="38"/>
  <c r="X397" i="38"/>
  <c r="AA397" i="38" s="1"/>
  <c r="AL381" i="38"/>
  <c r="AL365" i="38"/>
  <c r="X365" i="38"/>
  <c r="AA365" i="38" s="1"/>
  <c r="AK448" i="38"/>
  <c r="AL407" i="38"/>
  <c r="X407" i="38"/>
  <c r="AA407" i="38" s="1"/>
  <c r="AL391" i="38"/>
  <c r="X391" i="38"/>
  <c r="AA391" i="38" s="1"/>
  <c r="AL375" i="38"/>
  <c r="AK494" i="38"/>
  <c r="AK406" i="38"/>
  <c r="AL384" i="38"/>
  <c r="AL368" i="38"/>
  <c r="AK392" i="38"/>
  <c r="AK388" i="38"/>
  <c r="AL326" i="38"/>
  <c r="X326" i="38"/>
  <c r="AA326" i="38" s="1"/>
  <c r="AK347" i="38"/>
  <c r="AL284" i="38"/>
  <c r="X284" i="38"/>
  <c r="AA284" i="38" s="1"/>
  <c r="AK345" i="38"/>
  <c r="AK302" i="38"/>
  <c r="AL278" i="38"/>
  <c r="AL246" i="38"/>
  <c r="AK269" i="38"/>
  <c r="AK253" i="38"/>
  <c r="AL236" i="38"/>
  <c r="X236" i="38"/>
  <c r="AA236" i="38" s="1"/>
  <c r="AK281" i="38"/>
  <c r="AL258" i="38"/>
  <c r="X258" i="38"/>
  <c r="AA258" i="38" s="1"/>
  <c r="AL226" i="38"/>
  <c r="X226" i="38"/>
  <c r="AA226" i="38" s="1"/>
  <c r="AL222" i="38"/>
  <c r="AK267" i="38"/>
  <c r="AK198" i="38"/>
  <c r="AL212" i="38"/>
  <c r="AK182" i="38"/>
  <c r="AK175" i="38"/>
  <c r="AL131" i="38"/>
  <c r="AK134" i="38"/>
  <c r="V547" i="38"/>
  <c r="X4" i="38"/>
  <c r="X91" i="38"/>
  <c r="AA91" i="38" s="1"/>
  <c r="AL91" i="38"/>
  <c r="X83" i="38"/>
  <c r="AA83" i="38" s="1"/>
  <c r="AL83" i="38"/>
  <c r="AL75" i="38"/>
  <c r="AL67" i="38"/>
  <c r="AK54" i="38"/>
  <c r="AL73" i="38"/>
  <c r="AK42" i="38"/>
  <c r="AK545" i="38"/>
  <c r="AL518" i="38"/>
  <c r="X518" i="38"/>
  <c r="AA518" i="38" s="1"/>
  <c r="AK526" i="38"/>
  <c r="AL480" i="38"/>
  <c r="X480" i="38"/>
  <c r="AA480" i="38" s="1"/>
  <c r="AK462" i="38"/>
  <c r="AK440" i="38"/>
  <c r="AK418" i="38"/>
  <c r="AK403" i="38"/>
  <c r="AK486" i="38"/>
  <c r="X487" i="38"/>
  <c r="AA487" i="38" s="1"/>
  <c r="AK420" i="38"/>
  <c r="AL334" i="38"/>
  <c r="X334" i="38"/>
  <c r="AA334" i="38" s="1"/>
  <c r="AK477" i="38"/>
  <c r="AK409" i="38"/>
  <c r="AK404" i="38"/>
  <c r="AK369" i="38"/>
  <c r="AK346" i="38"/>
  <c r="X416" i="38"/>
  <c r="AA416" i="38" s="1"/>
  <c r="X332" i="38"/>
  <c r="AA332" i="38" s="1"/>
  <c r="AL332" i="38"/>
  <c r="AL316" i="38"/>
  <c r="X316" i="38"/>
  <c r="AA316" i="38" s="1"/>
  <c r="AK338" i="38"/>
  <c r="AK301" i="38"/>
  <c r="AL300" i="38"/>
  <c r="X300" i="38"/>
  <c r="AA300" i="38" s="1"/>
  <c r="AK322" i="38"/>
  <c r="AL254" i="38"/>
  <c r="X254" i="38"/>
  <c r="AA254" i="38" s="1"/>
  <c r="AL276" i="38"/>
  <c r="X276" i="38"/>
  <c r="AA276" i="38" s="1"/>
  <c r="AL268" i="38"/>
  <c r="AL260" i="38"/>
  <c r="X260" i="38"/>
  <c r="AA260" i="38" s="1"/>
  <c r="AL252" i="38"/>
  <c r="X252" i="38"/>
  <c r="AA252" i="38" s="1"/>
  <c r="AL244" i="38"/>
  <c r="AL250" i="38"/>
  <c r="X250" i="38"/>
  <c r="AA250" i="38" s="1"/>
  <c r="AK210" i="38"/>
  <c r="AK220" i="38"/>
  <c r="AK207" i="38"/>
  <c r="X205" i="38"/>
  <c r="AA205" i="38" s="1"/>
  <c r="X159" i="38"/>
  <c r="AA159" i="38" s="1"/>
  <c r="AL139" i="38"/>
  <c r="AL162" i="38"/>
  <c r="AL149" i="38"/>
  <c r="AL133" i="38"/>
  <c r="X133" i="38"/>
  <c r="AA133" i="38" s="1"/>
  <c r="AK177" i="38"/>
  <c r="AL161" i="38"/>
  <c r="AL151" i="38"/>
  <c r="AL135" i="38"/>
  <c r="AK117" i="38"/>
  <c r="AL43" i="38"/>
  <c r="AL35" i="38"/>
  <c r="O547" i="38"/>
  <c r="AL4" i="38"/>
  <c r="X65" i="38"/>
  <c r="AA65" i="38" s="1"/>
  <c r="AL65" i="38"/>
  <c r="AL53" i="38"/>
  <c r="X53" i="38"/>
  <c r="AA53" i="38" s="1"/>
  <c r="AL37" i="38"/>
  <c r="X37" i="38"/>
  <c r="AA37" i="38" s="1"/>
  <c r="AL81" i="38"/>
  <c r="AK72" i="38"/>
  <c r="AL55" i="38"/>
  <c r="X39" i="38"/>
  <c r="AA39" i="38" s="1"/>
  <c r="AL39" i="38"/>
  <c r="AK29" i="38"/>
  <c r="AK56" i="38"/>
  <c r="X67" i="38" l="1"/>
  <c r="AA67" i="38" s="1"/>
  <c r="X375" i="38"/>
  <c r="AA375" i="38" s="1"/>
  <c r="X499" i="38"/>
  <c r="AA499" i="38" s="1"/>
  <c r="X468" i="38"/>
  <c r="AA468" i="38" s="1"/>
  <c r="X93" i="38"/>
  <c r="AA93" i="38" s="1"/>
  <c r="X168" i="38"/>
  <c r="AA168" i="38" s="1"/>
  <c r="AK168" i="38" s="1"/>
  <c r="X541" i="38"/>
  <c r="AA541" i="38" s="1"/>
  <c r="AK541" i="38" s="1"/>
  <c r="X6" i="38"/>
  <c r="AA6" i="38" s="1"/>
  <c r="AK6" i="38" s="1"/>
  <c r="X14" i="38"/>
  <c r="AA14" i="38" s="1"/>
  <c r="AK14" i="38" s="1"/>
  <c r="X90" i="38"/>
  <c r="AA90" i="38" s="1"/>
  <c r="AK90" i="38" s="1"/>
  <c r="X137" i="38"/>
  <c r="AA137" i="38" s="1"/>
  <c r="AK137" i="38" s="1"/>
  <c r="X135" i="38"/>
  <c r="AA135" i="38" s="1"/>
  <c r="AK135" i="38" s="1"/>
  <c r="X371" i="38"/>
  <c r="AA371" i="38" s="1"/>
  <c r="X35" i="38"/>
  <c r="AA35" i="38" s="1"/>
  <c r="X381" i="38"/>
  <c r="AA381" i="38" s="1"/>
  <c r="X363" i="38"/>
  <c r="AA363" i="38" s="1"/>
  <c r="AK363" i="38" s="1"/>
  <c r="X142" i="38"/>
  <c r="AA142" i="38" s="1"/>
  <c r="AK142" i="38" s="1"/>
  <c r="X75" i="38"/>
  <c r="AA75" i="38" s="1"/>
  <c r="AK75" i="38" s="1"/>
  <c r="X458" i="38"/>
  <c r="AA458" i="38" s="1"/>
  <c r="AK458" i="38" s="1"/>
  <c r="X376" i="38"/>
  <c r="AA376" i="38" s="1"/>
  <c r="AK376" i="38" s="1"/>
  <c r="X211" i="38"/>
  <c r="AA211" i="38" s="1"/>
  <c r="AK211" i="38" s="1"/>
  <c r="X55" i="38"/>
  <c r="AA55" i="38" s="1"/>
  <c r="X395" i="38"/>
  <c r="AA395" i="38" s="1"/>
  <c r="X157" i="38"/>
  <c r="AA157" i="38" s="1"/>
  <c r="AK157" i="38" s="1"/>
  <c r="X234" i="38"/>
  <c r="AA234" i="38" s="1"/>
  <c r="X85" i="38"/>
  <c r="AA85" i="38" s="1"/>
  <c r="X309" i="38"/>
  <c r="AA309" i="38" s="1"/>
  <c r="X343" i="38"/>
  <c r="AA343" i="38" s="1"/>
  <c r="AK343" i="38" s="1"/>
  <c r="X389" i="38"/>
  <c r="AA389" i="38" s="1"/>
  <c r="X501" i="38"/>
  <c r="AA501" i="38" s="1"/>
  <c r="AK501" i="38" s="1"/>
  <c r="X527" i="38"/>
  <c r="AA527" i="38" s="1"/>
  <c r="AK527" i="38" s="1"/>
  <c r="X249" i="38"/>
  <c r="AA249" i="38" s="1"/>
  <c r="AK249" i="38" s="1"/>
  <c r="X521" i="38"/>
  <c r="AA521" i="38" s="1"/>
  <c r="AK521" i="38" s="1"/>
  <c r="X497" i="38"/>
  <c r="AA497" i="38" s="1"/>
  <c r="X131" i="38"/>
  <c r="AA131" i="38" s="1"/>
  <c r="X163" i="38"/>
  <c r="AA163" i="38" s="1"/>
  <c r="AK163" i="38" s="1"/>
  <c r="X60" i="38"/>
  <c r="AA60" i="38" s="1"/>
  <c r="AK60" i="38" s="1"/>
  <c r="X275" i="38"/>
  <c r="AA275" i="38" s="1"/>
  <c r="AK275" i="38" s="1"/>
  <c r="X247" i="38"/>
  <c r="AA247" i="38" s="1"/>
  <c r="AK247" i="38" s="1"/>
  <c r="X246" i="38"/>
  <c r="AA246" i="38" s="1"/>
  <c r="AK246" i="38" s="1"/>
  <c r="X384" i="38"/>
  <c r="AA384" i="38" s="1"/>
  <c r="X478" i="38"/>
  <c r="AA478" i="38" s="1"/>
  <c r="AK478" i="38" s="1"/>
  <c r="X59" i="38"/>
  <c r="AA59" i="38" s="1"/>
  <c r="X144" i="38"/>
  <c r="AA144" i="38" s="1"/>
  <c r="AK144" i="38" s="1"/>
  <c r="X446" i="38"/>
  <c r="AA446" i="38" s="1"/>
  <c r="AK446" i="38" s="1"/>
  <c r="X136" i="38"/>
  <c r="AA136" i="38" s="1"/>
  <c r="AK136" i="38" s="1"/>
  <c r="X290" i="38"/>
  <c r="AA290" i="38" s="1"/>
  <c r="AK290" i="38" s="1"/>
  <c r="X261" i="38"/>
  <c r="AA261" i="38" s="1"/>
  <c r="AK261" i="38" s="1"/>
  <c r="X378" i="38"/>
  <c r="AA378" i="38" s="1"/>
  <c r="AK378" i="38" s="1"/>
  <c r="X81" i="38"/>
  <c r="AA81" i="38" s="1"/>
  <c r="X161" i="38"/>
  <c r="AA161" i="38" s="1"/>
  <c r="X139" i="38"/>
  <c r="AA139" i="38" s="1"/>
  <c r="X520" i="38"/>
  <c r="AA520" i="38" s="1"/>
  <c r="X383" i="38"/>
  <c r="AA383" i="38" s="1"/>
  <c r="X493" i="38"/>
  <c r="AA493" i="38" s="1"/>
  <c r="AK493" i="38" s="1"/>
  <c r="X473" i="38"/>
  <c r="AA473" i="38" s="1"/>
  <c r="AK473" i="38" s="1"/>
  <c r="X278" i="38"/>
  <c r="AA278" i="38" s="1"/>
  <c r="X262" i="38"/>
  <c r="AA262" i="38" s="1"/>
  <c r="X166" i="38"/>
  <c r="AA166" i="38" s="1"/>
  <c r="AK166" i="38" s="1"/>
  <c r="X485" i="38"/>
  <c r="AA485" i="38" s="1"/>
  <c r="AK485" i="38" s="1"/>
  <c r="X259" i="38"/>
  <c r="AA259" i="38" s="1"/>
  <c r="AK259" i="38" s="1"/>
  <c r="X15" i="38"/>
  <c r="AA15" i="38" s="1"/>
  <c r="AK15" i="38" s="1"/>
  <c r="X86" i="38"/>
  <c r="AA86" i="38" s="1"/>
  <c r="AK86" i="38" s="1"/>
  <c r="X529" i="38"/>
  <c r="AA529" i="38" s="1"/>
  <c r="AK529" i="38" s="1"/>
  <c r="X315" i="38"/>
  <c r="AA315" i="38" s="1"/>
  <c r="AK315" i="38" s="1"/>
  <c r="X325" i="38"/>
  <c r="AA325" i="38" s="1"/>
  <c r="AK325" i="38" s="1"/>
  <c r="X360" i="38"/>
  <c r="AA360" i="38" s="1"/>
  <c r="AK360" i="38" s="1"/>
  <c r="AM310" i="38"/>
  <c r="X215" i="38"/>
  <c r="AA215" i="38" s="1"/>
  <c r="X223" i="38"/>
  <c r="AA223" i="38" s="1"/>
  <c r="AK223" i="38" s="1"/>
  <c r="X222" i="38"/>
  <c r="AA222" i="38" s="1"/>
  <c r="AK222" i="38" s="1"/>
  <c r="X379" i="38"/>
  <c r="AA379" i="38" s="1"/>
  <c r="AK379" i="38" s="1"/>
  <c r="X16" i="38"/>
  <c r="AA16" i="38" s="1"/>
  <c r="AK16" i="38" s="1"/>
  <c r="X172" i="38"/>
  <c r="AA172" i="38" s="1"/>
  <c r="AK172" i="38" s="1"/>
  <c r="AM390" i="38"/>
  <c r="AM244" i="38"/>
  <c r="X43" i="38"/>
  <c r="AA43" i="38" s="1"/>
  <c r="X470" i="38"/>
  <c r="AA470" i="38" s="1"/>
  <c r="AK470" i="38" s="1"/>
  <c r="X48" i="38"/>
  <c r="AA48" i="38" s="1"/>
  <c r="AK48" i="38" s="1"/>
  <c r="X235" i="38"/>
  <c r="AA235" i="38" s="1"/>
  <c r="AK235" i="38" s="1"/>
  <c r="X238" i="38"/>
  <c r="AA238" i="38" s="1"/>
  <c r="AK238" i="38" s="1"/>
  <c r="X73" i="38"/>
  <c r="AA73" i="38" s="1"/>
  <c r="AK73" i="38" s="1"/>
  <c r="X450" i="38"/>
  <c r="AA450" i="38" s="1"/>
  <c r="X143" i="38"/>
  <c r="AA143" i="38" s="1"/>
  <c r="AK143" i="38" s="1"/>
  <c r="X155" i="38"/>
  <c r="AA155" i="38" s="1"/>
  <c r="AK155" i="38" s="1"/>
  <c r="X204" i="38"/>
  <c r="AA204" i="38" s="1"/>
  <c r="X513" i="38"/>
  <c r="AA513" i="38" s="1"/>
  <c r="AK513" i="38" s="1"/>
  <c r="X88" i="38"/>
  <c r="AA88" i="38" s="1"/>
  <c r="AK88" i="38" s="1"/>
  <c r="X312" i="38"/>
  <c r="AA312" i="38" s="1"/>
  <c r="AK312" i="38" s="1"/>
  <c r="X282" i="38"/>
  <c r="AA282" i="38" s="1"/>
  <c r="AK282" i="38" s="1"/>
  <c r="X151" i="38"/>
  <c r="AA151" i="38" s="1"/>
  <c r="X149" i="38"/>
  <c r="AA149" i="38" s="1"/>
  <c r="X180" i="38"/>
  <c r="AA180" i="38" s="1"/>
  <c r="AK180" i="38" s="1"/>
  <c r="X543" i="38"/>
  <c r="AA543" i="38" s="1"/>
  <c r="AK543" i="38" s="1"/>
  <c r="X377" i="38"/>
  <c r="AA377" i="38" s="1"/>
  <c r="AK377" i="38" s="1"/>
  <c r="X82" i="38"/>
  <c r="AA82" i="38" s="1"/>
  <c r="AK82" i="38" s="1"/>
  <c r="X287" i="38"/>
  <c r="AA287" i="38" s="1"/>
  <c r="AK287" i="38" s="1"/>
  <c r="X116" i="38"/>
  <c r="AA116" i="38" s="1"/>
  <c r="AK116" i="38" s="1"/>
  <c r="X313" i="38"/>
  <c r="AA313" i="38" s="1"/>
  <c r="AK313" i="38" s="1"/>
  <c r="X186" i="38"/>
  <c r="AA186" i="38" s="1"/>
  <c r="AK186" i="38" s="1"/>
  <c r="X294" i="38"/>
  <c r="AA294" i="38" s="1"/>
  <c r="AK294" i="38" s="1"/>
  <c r="AM380" i="38"/>
  <c r="AM26" i="38"/>
  <c r="AM71" i="38"/>
  <c r="X123" i="38"/>
  <c r="AA123" i="38" s="1"/>
  <c r="AK123" i="38" s="1"/>
  <c r="X8" i="38"/>
  <c r="X165" i="38"/>
  <c r="AA165" i="38" s="1"/>
  <c r="AK165" i="38" s="1"/>
  <c r="X132" i="38"/>
  <c r="AA132" i="38" s="1"/>
  <c r="AK132" i="38" s="1"/>
  <c r="X398" i="38"/>
  <c r="AA398" i="38" s="1"/>
  <c r="AK398" i="38" s="1"/>
  <c r="X22" i="38"/>
  <c r="AA22" i="38" s="1"/>
  <c r="AK22" i="38" s="1"/>
  <c r="X319" i="38"/>
  <c r="AA319" i="38" s="1"/>
  <c r="AK319" i="38" s="1"/>
  <c r="AM216" i="38"/>
  <c r="X31" i="38"/>
  <c r="AA31" i="38" s="1"/>
  <c r="AK31" i="38" s="1"/>
  <c r="AM96" i="38"/>
  <c r="AM496" i="38"/>
  <c r="AM23" i="38"/>
  <c r="AM283" i="38"/>
  <c r="AM120" i="38"/>
  <c r="AM110" i="38"/>
  <c r="X293" i="38"/>
  <c r="AA293" i="38" s="1"/>
  <c r="AK293" i="38" s="1"/>
  <c r="X36" i="38"/>
  <c r="AA36" i="38" s="1"/>
  <c r="AK36" i="38" s="1"/>
  <c r="X507" i="38"/>
  <c r="AA507" i="38" s="1"/>
  <c r="AK507" i="38" s="1"/>
  <c r="X138" i="38"/>
  <c r="AA138" i="38" s="1"/>
  <c r="AK138" i="38" s="1"/>
  <c r="X305" i="38"/>
  <c r="AA305" i="38" s="1"/>
  <c r="AK305" i="38" s="1"/>
  <c r="X297" i="38"/>
  <c r="AA297" i="38" s="1"/>
  <c r="AK297" i="38" s="1"/>
  <c r="AM492" i="38"/>
  <c r="X183" i="38"/>
  <c r="AA183" i="38" s="1"/>
  <c r="AK183" i="38" s="1"/>
  <c r="AM217" i="38"/>
  <c r="X327" i="38"/>
  <c r="AA327" i="38" s="1"/>
  <c r="AK327" i="38" s="1"/>
  <c r="X89" i="38"/>
  <c r="AA89" i="38" s="1"/>
  <c r="AK89" i="38" s="1"/>
  <c r="X51" i="38"/>
  <c r="AA51" i="38" s="1"/>
  <c r="X439" i="38"/>
  <c r="AA439" i="38" s="1"/>
  <c r="AK439" i="38" s="1"/>
  <c r="X430" i="38"/>
  <c r="AA430" i="38" s="1"/>
  <c r="AK430" i="38" s="1"/>
  <c r="X18" i="38"/>
  <c r="AA18" i="38" s="1"/>
  <c r="AK18" i="38" s="1"/>
  <c r="X201" i="38"/>
  <c r="AA201" i="38" s="1"/>
  <c r="AK201" i="38" s="1"/>
  <c r="X156" i="38"/>
  <c r="AA156" i="38" s="1"/>
  <c r="AK156" i="38" s="1"/>
  <c r="X523" i="38"/>
  <c r="AA523" i="38" s="1"/>
  <c r="AK523" i="38" s="1"/>
  <c r="X356" i="38"/>
  <c r="AA356" i="38" s="1"/>
  <c r="AK356" i="38" s="1"/>
  <c r="X311" i="38"/>
  <c r="AA311" i="38" s="1"/>
  <c r="AK311" i="38" s="1"/>
  <c r="X171" i="38"/>
  <c r="AA171" i="38" s="1"/>
  <c r="AK171" i="38" s="1"/>
  <c r="X109" i="38"/>
  <c r="AA109" i="38" s="1"/>
  <c r="AK109" i="38" s="1"/>
  <c r="X411" i="38"/>
  <c r="AA411" i="38" s="1"/>
  <c r="AK411" i="38" s="1"/>
  <c r="AM517" i="38"/>
  <c r="AM190" i="38"/>
  <c r="AM255" i="38"/>
  <c r="AM440" i="38"/>
  <c r="AM524" i="38"/>
  <c r="AM56" i="38"/>
  <c r="AM21" i="38"/>
  <c r="AM308" i="38"/>
  <c r="AM347" i="38"/>
  <c r="AM112" i="38"/>
  <c r="X368" i="38"/>
  <c r="AA368" i="38" s="1"/>
  <c r="AK368" i="38" s="1"/>
  <c r="X476" i="38"/>
  <c r="AA476" i="38" s="1"/>
  <c r="AK476" i="38" s="1"/>
  <c r="X164" i="38"/>
  <c r="AA164" i="38" s="1"/>
  <c r="AK164" i="38" s="1"/>
  <c r="X479" i="38"/>
  <c r="AA479" i="38" s="1"/>
  <c r="AK479" i="38" s="1"/>
  <c r="X68" i="38"/>
  <c r="AA68" i="38" s="1"/>
  <c r="AK68" i="38" s="1"/>
  <c r="X203" i="38"/>
  <c r="AA203" i="38" s="1"/>
  <c r="AK203" i="38" s="1"/>
  <c r="AM484" i="38"/>
  <c r="X428" i="38"/>
  <c r="AA428" i="38" s="1"/>
  <c r="AK428" i="38" s="1"/>
  <c r="X495" i="38"/>
  <c r="AA495" i="38" s="1"/>
  <c r="AK495" i="38" s="1"/>
  <c r="X242" i="38"/>
  <c r="AA242" i="38" s="1"/>
  <c r="AK242" i="38" s="1"/>
  <c r="X140" i="38"/>
  <c r="AA140" i="38" s="1"/>
  <c r="AK140" i="38" s="1"/>
  <c r="X251" i="38"/>
  <c r="AA251" i="38" s="1"/>
  <c r="AK251" i="38" s="1"/>
  <c r="X10" i="38"/>
  <c r="AA10" i="38" s="1"/>
  <c r="AK10" i="38" s="1"/>
  <c r="X58" i="38"/>
  <c r="AA58" i="38" s="1"/>
  <c r="AK58" i="38" s="1"/>
  <c r="X248" i="38"/>
  <c r="AA248" i="38" s="1"/>
  <c r="AK248" i="38" s="1"/>
  <c r="X196" i="38"/>
  <c r="AA196" i="38" s="1"/>
  <c r="AK196" i="38" s="1"/>
  <c r="AM119" i="38"/>
  <c r="AM318" i="38"/>
  <c r="AM187" i="38"/>
  <c r="AM169" i="38"/>
  <c r="AM200" i="38"/>
  <c r="AM100" i="38"/>
  <c r="AM388" i="38"/>
  <c r="AM192" i="38"/>
  <c r="AM281" i="38"/>
  <c r="AM531" i="38"/>
  <c r="AM392" i="38"/>
  <c r="X245" i="38"/>
  <c r="AA245" i="38" s="1"/>
  <c r="AK245" i="38" s="1"/>
  <c r="X227" i="38"/>
  <c r="AA227" i="38" s="1"/>
  <c r="AK227" i="38" s="1"/>
  <c r="X298" i="38"/>
  <c r="AA298" i="38" s="1"/>
  <c r="AK298" i="38" s="1"/>
  <c r="AM306" i="38"/>
  <c r="AM239" i="38"/>
  <c r="AM232" i="38"/>
  <c r="AM348" i="38"/>
  <c r="AM370" i="38"/>
  <c r="X274" i="38"/>
  <c r="AA274" i="38" s="1"/>
  <c r="AK274" i="38" s="1"/>
  <c r="X24" i="38"/>
  <c r="AA24" i="38" s="1"/>
  <c r="X382" i="38"/>
  <c r="AA382" i="38" s="1"/>
  <c r="AK382" i="38" s="1"/>
  <c r="AM218" i="38"/>
  <c r="AM279" i="38"/>
  <c r="AM193" i="38"/>
  <c r="AM237" i="38"/>
  <c r="AM516" i="38"/>
  <c r="AM243" i="38"/>
  <c r="AM115" i="38"/>
  <c r="AM95" i="38"/>
  <c r="AM268" i="38"/>
  <c r="AM79" i="38"/>
  <c r="X437" i="38"/>
  <c r="AA437" i="38" s="1"/>
  <c r="AK437" i="38" s="1"/>
  <c r="AM111" i="38"/>
  <c r="AM104" i="38"/>
  <c r="X412" i="38"/>
  <c r="AA412" i="38" s="1"/>
  <c r="AK412" i="38" s="1"/>
  <c r="AM219" i="38"/>
  <c r="AM432" i="38"/>
  <c r="AM44" i="38"/>
  <c r="AM481" i="38"/>
  <c r="AM19" i="38"/>
  <c r="AM542" i="38"/>
  <c r="AM285" i="38"/>
  <c r="AM127" i="38"/>
  <c r="X212" i="38"/>
  <c r="AA212" i="38" s="1"/>
  <c r="AK212" i="38" s="1"/>
  <c r="X505" i="38"/>
  <c r="AA505" i="38" s="1"/>
  <c r="AK505" i="38" s="1"/>
  <c r="X489" i="38"/>
  <c r="AA489" i="38" s="1"/>
  <c r="AK489" i="38" s="1"/>
  <c r="X57" i="38"/>
  <c r="AA57" i="38" s="1"/>
  <c r="AK57" i="38" s="1"/>
  <c r="AM153" i="38"/>
  <c r="AM273" i="38"/>
  <c r="AM99" i="38"/>
  <c r="AM213" i="38"/>
  <c r="AM134" i="38"/>
  <c r="AM355" i="38"/>
  <c r="X34" i="38"/>
  <c r="AA34" i="38" s="1"/>
  <c r="AK34" i="38" s="1"/>
  <c r="X162" i="38"/>
  <c r="AA162" i="38" s="1"/>
  <c r="AK162" i="38" s="1"/>
  <c r="X460" i="38"/>
  <c r="AA460" i="38" s="1"/>
  <c r="AK460" i="38" s="1"/>
  <c r="X535" i="38"/>
  <c r="AA535" i="38" s="1"/>
  <c r="AK535" i="38" s="1"/>
  <c r="X49" i="38"/>
  <c r="AA49" i="38" s="1"/>
  <c r="AK49" i="38" s="1"/>
  <c r="X189" i="38"/>
  <c r="AA189" i="38" s="1"/>
  <c r="AK189" i="38" s="1"/>
  <c r="X124" i="38"/>
  <c r="AA124" i="38" s="1"/>
  <c r="AK124" i="38" s="1"/>
  <c r="X66" i="38"/>
  <c r="AA66" i="38" s="1"/>
  <c r="AK66" i="38" s="1"/>
  <c r="X148" i="38"/>
  <c r="AA148" i="38" s="1"/>
  <c r="AK148" i="38" s="1"/>
  <c r="AM525" i="38"/>
  <c r="X438" i="38"/>
  <c r="AA438" i="38" s="1"/>
  <c r="AK438" i="38" s="1"/>
  <c r="AM438" i="38"/>
  <c r="AM46" i="38"/>
  <c r="AM191" i="38"/>
  <c r="AM280" i="38"/>
  <c r="AM241" i="38"/>
  <c r="AM181" i="38"/>
  <c r="AM256" i="38"/>
  <c r="X295" i="38"/>
  <c r="AA295" i="38" s="1"/>
  <c r="AK295" i="38" s="1"/>
  <c r="AM295" i="38"/>
  <c r="X353" i="38"/>
  <c r="AA353" i="38" s="1"/>
  <c r="AK353" i="38" s="1"/>
  <c r="AM353" i="38"/>
  <c r="X240" i="38"/>
  <c r="AA240" i="38" s="1"/>
  <c r="AK240" i="38" s="1"/>
  <c r="AM240" i="38"/>
  <c r="X469" i="38"/>
  <c r="AA469" i="38" s="1"/>
  <c r="AK469" i="38" s="1"/>
  <c r="AM469" i="38"/>
  <c r="X214" i="38"/>
  <c r="AA214" i="38" s="1"/>
  <c r="AK214" i="38" s="1"/>
  <c r="AM214" i="38"/>
  <c r="X225" i="38"/>
  <c r="AA225" i="38" s="1"/>
  <c r="AK225" i="38" s="1"/>
  <c r="AM225" i="38"/>
  <c r="X105" i="38"/>
  <c r="AA105" i="38" s="1"/>
  <c r="AK105" i="38" s="1"/>
  <c r="AM105" i="38"/>
  <c r="X224" i="38"/>
  <c r="AA224" i="38" s="1"/>
  <c r="AK224" i="38" s="1"/>
  <c r="AM224" i="38"/>
  <c r="X500" i="38"/>
  <c r="AA500" i="38" s="1"/>
  <c r="AK500" i="38" s="1"/>
  <c r="X490" i="38"/>
  <c r="AA490" i="38" s="1"/>
  <c r="AK490" i="38" s="1"/>
  <c r="AM490" i="38"/>
  <c r="AM320" i="38"/>
  <c r="X320" i="38"/>
  <c r="AA320" i="38" s="1"/>
  <c r="AK320" i="38" s="1"/>
  <c r="X442" i="38"/>
  <c r="AA442" i="38" s="1"/>
  <c r="AK442" i="38" s="1"/>
  <c r="AM442" i="38"/>
  <c r="X498" i="38"/>
  <c r="AA498" i="38" s="1"/>
  <c r="AK498" i="38" s="1"/>
  <c r="AM498" i="38"/>
  <c r="AM233" i="38"/>
  <c r="X233" i="38"/>
  <c r="AA233" i="38" s="1"/>
  <c r="AK233" i="38" s="1"/>
  <c r="X436" i="38"/>
  <c r="AA436" i="38" s="1"/>
  <c r="AK436" i="38" s="1"/>
  <c r="AM436" i="38"/>
  <c r="X475" i="38"/>
  <c r="AA475" i="38" s="1"/>
  <c r="AK475" i="38" s="1"/>
  <c r="AM475" i="38"/>
  <c r="AM533" i="38"/>
  <c r="X533" i="38"/>
  <c r="AA533" i="38" s="1"/>
  <c r="AK533" i="38" s="1"/>
  <c r="X27" i="38"/>
  <c r="AA27" i="38" s="1"/>
  <c r="AK27" i="38" s="1"/>
  <c r="AM27" i="38"/>
  <c r="X508" i="38"/>
  <c r="AA508" i="38" s="1"/>
  <c r="AK508" i="38" s="1"/>
  <c r="AM508" i="38"/>
  <c r="X364" i="38"/>
  <c r="AA364" i="38" s="1"/>
  <c r="AK364" i="38" s="1"/>
  <c r="AM364" i="38"/>
  <c r="X61" i="38"/>
  <c r="AA61" i="38" s="1"/>
  <c r="X339" i="38"/>
  <c r="AA339" i="38" s="1"/>
  <c r="AK339" i="38" s="1"/>
  <c r="AM98" i="38"/>
  <c r="AM435" i="38"/>
  <c r="AM113" i="38"/>
  <c r="AM522" i="38"/>
  <c r="AM122" i="38"/>
  <c r="AM106" i="38"/>
  <c r="AM121" i="38"/>
  <c r="AM286" i="38"/>
  <c r="AM408" i="38"/>
  <c r="AM267" i="38"/>
  <c r="X221" i="38"/>
  <c r="AA221" i="38" s="1"/>
  <c r="AK221" i="38" s="1"/>
  <c r="AM221" i="38"/>
  <c r="X544" i="38"/>
  <c r="AA544" i="38" s="1"/>
  <c r="AK544" i="38" s="1"/>
  <c r="AM544" i="38"/>
  <c r="X130" i="38"/>
  <c r="AA130" i="38" s="1"/>
  <c r="AK130" i="38" s="1"/>
  <c r="AM130" i="38"/>
  <c r="X103" i="38"/>
  <c r="AA103" i="38" s="1"/>
  <c r="AK103" i="38" s="1"/>
  <c r="AM103" i="38"/>
  <c r="X366" i="38"/>
  <c r="AA366" i="38" s="1"/>
  <c r="AK366" i="38" s="1"/>
  <c r="AM366" i="38"/>
  <c r="X488" i="38"/>
  <c r="AA488" i="38" s="1"/>
  <c r="AK488" i="38" s="1"/>
  <c r="AM488" i="38"/>
  <c r="X299" i="38"/>
  <c r="AA299" i="38" s="1"/>
  <c r="AK299" i="38" s="1"/>
  <c r="AM299" i="38"/>
  <c r="X184" i="38"/>
  <c r="AA184" i="38" s="1"/>
  <c r="AK184" i="38" s="1"/>
  <c r="AM184" i="38"/>
  <c r="X482" i="38"/>
  <c r="AA482" i="38" s="1"/>
  <c r="X414" i="38"/>
  <c r="AA414" i="38" s="1"/>
  <c r="AK414" i="38" s="1"/>
  <c r="X20" i="38"/>
  <c r="AA20" i="38" s="1"/>
  <c r="AK20" i="38" s="1"/>
  <c r="X344" i="38"/>
  <c r="AA344" i="38" s="1"/>
  <c r="AK344" i="38" s="1"/>
  <c r="X114" i="38"/>
  <c r="AA114" i="38" s="1"/>
  <c r="AK114" i="38" s="1"/>
  <c r="X422" i="38"/>
  <c r="AA422" i="38" s="1"/>
  <c r="AK422" i="38" s="1"/>
  <c r="X152" i="38"/>
  <c r="AA152" i="38" s="1"/>
  <c r="AK152" i="38" s="1"/>
  <c r="X467" i="38"/>
  <c r="AA467" i="38" s="1"/>
  <c r="AK467" i="38" s="1"/>
  <c r="AM74" i="38"/>
  <c r="AM409" i="38"/>
  <c r="X170" i="38"/>
  <c r="AA170" i="38" s="1"/>
  <c r="AK170" i="38" s="1"/>
  <c r="AM170" i="38"/>
  <c r="X202" i="38"/>
  <c r="AA202" i="38" s="1"/>
  <c r="AK202" i="38" s="1"/>
  <c r="AM202" i="38"/>
  <c r="X231" i="38"/>
  <c r="AA231" i="38" s="1"/>
  <c r="AK231" i="38" s="1"/>
  <c r="AM231" i="38"/>
  <c r="X291" i="38"/>
  <c r="AA291" i="38" s="1"/>
  <c r="AK291" i="38" s="1"/>
  <c r="AM291" i="38"/>
  <c r="X536" i="38"/>
  <c r="AA536" i="38" s="1"/>
  <c r="AK536" i="38" s="1"/>
  <c r="AM536" i="38"/>
  <c r="X317" i="38"/>
  <c r="AA317" i="38" s="1"/>
  <c r="AK317" i="38" s="1"/>
  <c r="AM317" i="38"/>
  <c r="X340" i="38"/>
  <c r="AA340" i="38" s="1"/>
  <c r="AK340" i="38" s="1"/>
  <c r="AM340" i="38"/>
  <c r="X108" i="38"/>
  <c r="AA108" i="38" s="1"/>
  <c r="AK108" i="38" s="1"/>
  <c r="AM108" i="38"/>
  <c r="X441" i="38"/>
  <c r="AA441" i="38" s="1"/>
  <c r="AK441" i="38" s="1"/>
  <c r="AM441" i="38"/>
  <c r="X9" i="38"/>
  <c r="AA9" i="38" s="1"/>
  <c r="AK9" i="38" s="1"/>
  <c r="AM9" i="38"/>
  <c r="AM194" i="38"/>
  <c r="AM182" i="38"/>
  <c r="AM296" i="38"/>
  <c r="AM483" i="38"/>
  <c r="AM288" i="38"/>
  <c r="AM427" i="38"/>
  <c r="AM537" i="38"/>
  <c r="X277" i="38"/>
  <c r="AA277" i="38" s="1"/>
  <c r="AK277" i="38" s="1"/>
  <c r="AM494" i="38"/>
  <c r="AM195" i="38"/>
  <c r="AM354" i="38"/>
  <c r="AM117" i="38"/>
  <c r="AM314" i="38"/>
  <c r="AM335" i="38"/>
  <c r="AM429" i="38"/>
  <c r="AM145" i="38"/>
  <c r="AM206" i="38"/>
  <c r="AM84" i="38"/>
  <c r="AM292" i="38"/>
  <c r="AM413" i="38"/>
  <c r="AK393" i="38"/>
  <c r="AK106" i="38"/>
  <c r="AK461" i="38"/>
  <c r="AK370" i="38"/>
  <c r="AK394" i="38"/>
  <c r="AA464" i="38"/>
  <c r="AK464" i="38" s="1"/>
  <c r="AA8" i="38"/>
  <c r="AK8" i="38" s="1"/>
  <c r="AK355" i="38"/>
  <c r="AK160" i="38"/>
  <c r="AK37" i="38"/>
  <c r="AK161" i="38"/>
  <c r="AK250" i="38"/>
  <c r="AK252" i="38"/>
  <c r="AK268" i="38"/>
  <c r="AK254" i="38"/>
  <c r="AK300" i="38"/>
  <c r="AK480" i="38"/>
  <c r="AK518" i="38"/>
  <c r="AK236" i="38"/>
  <c r="AK278" i="38"/>
  <c r="AK284" i="38"/>
  <c r="AK375" i="38"/>
  <c r="AK407" i="38"/>
  <c r="AK158" i="38"/>
  <c r="AK188" i="38"/>
  <c r="AK234" i="38"/>
  <c r="AK270" i="38"/>
  <c r="AK432" i="38"/>
  <c r="AK468" i="38"/>
  <c r="AK510" i="38"/>
  <c r="AK230" i="38"/>
  <c r="AK262" i="38"/>
  <c r="AK503" i="38"/>
  <c r="AK39" i="38"/>
  <c r="AK65" i="38"/>
  <c r="AK35" i="38"/>
  <c r="AK133" i="38"/>
  <c r="AK159" i="38"/>
  <c r="AK91" i="38"/>
  <c r="AK258" i="38"/>
  <c r="AK365" i="38"/>
  <c r="AK397" i="38"/>
  <c r="AK466" i="38"/>
  <c r="AK482" i="38"/>
  <c r="AK512" i="38"/>
  <c r="AK45" i="38"/>
  <c r="AK59" i="38"/>
  <c r="AK141" i="38"/>
  <c r="AK359" i="38"/>
  <c r="AK371" i="38"/>
  <c r="AK491" i="38"/>
  <c r="AK69" i="38"/>
  <c r="AK93" i="38"/>
  <c r="AK147" i="38"/>
  <c r="AK342" i="38"/>
  <c r="AK383" i="38"/>
  <c r="AK389" i="38"/>
  <c r="AK472" i="38"/>
  <c r="AK53" i="38"/>
  <c r="AA4" i="38"/>
  <c r="AK151" i="38"/>
  <c r="AK244" i="38"/>
  <c r="AK260" i="38"/>
  <c r="AK276" i="38"/>
  <c r="AK332" i="38"/>
  <c r="AK334" i="38"/>
  <c r="W547" i="38"/>
  <c r="AM4" i="38"/>
  <c r="AK326" i="38"/>
  <c r="AK395" i="38"/>
  <c r="AK450" i="38"/>
  <c r="AK384" i="38"/>
  <c r="AK391" i="38"/>
  <c r="AK47" i="38"/>
  <c r="AK127" i="38"/>
  <c r="AK216" i="38"/>
  <c r="AK266" i="38"/>
  <c r="AK415" i="38"/>
  <c r="AK423" i="38"/>
  <c r="AK520" i="38"/>
  <c r="AK97" i="38"/>
  <c r="AK77" i="38"/>
  <c r="AK204" i="38"/>
  <c r="AK309" i="38"/>
  <c r="AK387" i="38"/>
  <c r="AK55" i="38"/>
  <c r="AK81" i="38"/>
  <c r="AL547" i="38"/>
  <c r="AK43" i="38"/>
  <c r="AK149" i="38"/>
  <c r="AK139" i="38"/>
  <c r="AK205" i="38"/>
  <c r="AK316" i="38"/>
  <c r="AK416" i="38"/>
  <c r="AK487" i="38"/>
  <c r="AK67" i="38"/>
  <c r="AK83" i="38"/>
  <c r="AK131" i="38"/>
  <c r="AK226" i="38"/>
  <c r="AK381" i="38"/>
  <c r="AK474" i="38"/>
  <c r="AK499" i="38"/>
  <c r="AK63" i="38"/>
  <c r="AK61" i="38"/>
  <c r="AK125" i="38"/>
  <c r="AK228" i="38"/>
  <c r="AK497" i="38"/>
  <c r="AK51" i="38"/>
  <c r="AK85" i="38"/>
  <c r="AK351" i="38"/>
  <c r="AK452" i="38"/>
  <c r="AK367" i="38"/>
  <c r="AK399" i="38"/>
  <c r="AK373" i="38"/>
  <c r="AM547" i="38" l="1"/>
  <c r="X547" i="38"/>
  <c r="AC547" i="38"/>
  <c r="AK24" i="38"/>
  <c r="AK215" i="38"/>
  <c r="AA547" i="38"/>
  <c r="AH547" i="38" l="1"/>
  <c r="AK4" i="38"/>
  <c r="AK547" i="38" l="1"/>
</calcChain>
</file>

<file path=xl/sharedStrings.xml><?xml version="1.0" encoding="utf-8"?>
<sst xmlns="http://schemas.openxmlformats.org/spreadsheetml/2006/main" count="2231" uniqueCount="938">
  <si>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</si>
  <si>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</si>
  <si>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</si>
  <si>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</si>
  <si>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</si>
  <si>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</si>
  <si>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</si>
  <si>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</si>
  <si>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</si>
  <si>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</si>
  <si>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</si>
  <si>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</si>
  <si>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</si>
  <si>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</si>
  <si>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</si>
  <si>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</si>
  <si>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</si>
  <si>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</si>
  <si>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</si>
  <si>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</si>
  <si>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</si>
  <si>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</si>
  <si>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</si>
  <si>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</si>
  <si>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</si>
  <si>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</si>
  <si>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</si>
  <si>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</si>
  <si>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</si>
  <si>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</si>
  <si>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</si>
  <si>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</si>
  <si>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</si>
  <si>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</si>
  <si>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</si>
  <si>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C052</t>
  </si>
  <si>
    <t>C077</t>
  </si>
  <si>
    <t>supp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</si>
  <si>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</si>
  <si>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</si>
  <si>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</si>
  <si>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</si>
  <si>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</si>
  <si>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</si>
  <si>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</si>
  <si>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</si>
  <si>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</si>
  <si>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</si>
  <si>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</si>
  <si>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</si>
  <si>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</si>
  <si>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</si>
  <si>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</si>
  <si>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</si>
  <si>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</si>
  <si>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</si>
  <si>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</si>
  <si>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</si>
  <si>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</si>
  <si>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</si>
  <si>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</si>
  <si>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</si>
  <si>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</si>
  <si>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</si>
  <si>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</si>
  <si>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</si>
  <si>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</si>
  <si>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</si>
  <si>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</si>
  <si>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</si>
  <si>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</si>
  <si>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</si>
  <si>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</si>
  <si>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</si>
  <si>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</si>
  <si>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</si>
  <si>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</si>
  <si>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</si>
  <si>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</si>
  <si>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</si>
  <si>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</si>
  <si>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</si>
  <si>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</si>
  <si>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</si>
  <si>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</si>
  <si>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</si>
  <si>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</si>
  <si>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</si>
  <si>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</si>
  <si>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</si>
  <si>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</si>
  <si>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</si>
  <si>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</si>
  <si>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</si>
  <si>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</si>
  <si>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</si>
  <si>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</si>
  <si>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</si>
  <si>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</si>
  <si>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</si>
  <si>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</si>
  <si>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</si>
  <si>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</si>
  <si>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</si>
  <si>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</si>
  <si>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</si>
  <si>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</si>
  <si>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</si>
  <si>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</si>
  <si>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</si>
  <si>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</si>
  <si>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</si>
  <si>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</si>
  <si>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</si>
  <si>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</si>
  <si>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</si>
  <si>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</si>
  <si>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</si>
  <si>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</si>
  <si>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</si>
  <si>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</si>
  <si>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</si>
  <si>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</si>
  <si>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</si>
  <si>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</si>
  <si>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</si>
  <si>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</si>
  <si>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</si>
  <si>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</si>
  <si>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</si>
  <si>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</si>
  <si>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</si>
  <si>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</si>
  <si>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</si>
  <si>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</si>
  <si>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</si>
  <si>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</si>
  <si>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</si>
  <si>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</si>
  <si>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</si>
  <si>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</si>
  <si>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</si>
  <si>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</si>
  <si>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</si>
  <si>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</si>
  <si>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</si>
  <si>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</si>
  <si>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</si>
  <si>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</si>
  <si>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</si>
  <si>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</si>
  <si>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</si>
  <si>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</si>
  <si>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</si>
  <si>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</si>
  <si>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</si>
  <si>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</si>
  <si>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</si>
  <si>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</si>
  <si>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</si>
  <si>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</si>
  <si>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</si>
  <si>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</si>
  <si>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</si>
  <si>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</si>
  <si>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</si>
  <si>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</si>
  <si>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</si>
  <si>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</si>
  <si>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</si>
  <si>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</si>
  <si>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</si>
  <si>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</si>
  <si>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</si>
  <si>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</si>
  <si>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</si>
  <si>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</si>
  <si>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</si>
  <si>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</si>
  <si>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</si>
  <si>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</si>
  <si>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</si>
  <si>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</si>
  <si>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</si>
  <si>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</si>
  <si>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</si>
  <si>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</si>
  <si>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</si>
  <si>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</si>
  <si>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</si>
  <si>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</si>
  <si>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</si>
  <si>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</si>
  <si>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</si>
  <si>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</si>
  <si>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</si>
  <si>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</si>
  <si>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</si>
  <si>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</si>
  <si>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</si>
  <si>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</si>
  <si>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</si>
  <si>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</si>
  <si>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</si>
  <si>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</si>
  <si>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</si>
  <si>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</si>
  <si>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</si>
  <si>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</si>
  <si>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</si>
  <si>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</si>
  <si>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</si>
  <si>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</si>
  <si>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Total</t>
  </si>
  <si>
    <t>Supp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</si>
  <si>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</si>
  <si>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</si>
  <si>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</si>
  <si>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</si>
  <si>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</si>
  <si>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</si>
  <si>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</si>
  <si>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</si>
  <si>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</si>
  <si>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</si>
  <si>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</si>
  <si>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</si>
  <si>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</si>
  <si>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</si>
  <si>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</si>
  <si>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</si>
  <si>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</si>
  <si>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</si>
  <si>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</si>
  <si>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</si>
  <si>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</si>
  <si>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</si>
  <si>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</si>
  <si>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</si>
  <si>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</si>
  <si>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4-Mill</t>
  </si>
  <si>
    <t>School</t>
  </si>
  <si>
    <t>Land</t>
  </si>
  <si>
    <t>Motor</t>
  </si>
  <si>
    <t>Vehicle</t>
  </si>
  <si>
    <t>REA</t>
  </si>
  <si>
    <t>Tax</t>
  </si>
  <si>
    <t>Chargeables</t>
  </si>
  <si>
    <t>Net</t>
  </si>
  <si>
    <t>Found Aid</t>
  </si>
  <si>
    <t>Trans</t>
  </si>
  <si>
    <t>ADH</t>
  </si>
  <si>
    <t>Transp.</t>
  </si>
  <si>
    <t xml:space="preserve">ADAIR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</si>
  <si>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</si>
  <si>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</si>
  <si>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</si>
  <si>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</si>
  <si>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</si>
  <si>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</si>
  <si>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</si>
  <si>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</si>
  <si>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</si>
  <si>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</si>
  <si>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</si>
  <si>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</si>
  <si>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</si>
  <si>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</si>
  <si>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</si>
  <si>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</si>
  <si>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</si>
  <si>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</si>
  <si>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</si>
  <si>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</si>
  <si>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</si>
  <si>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</si>
  <si>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</si>
  <si>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</si>
  <si>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</si>
  <si>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</si>
  <si>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</si>
  <si>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</si>
  <si>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</si>
  <si>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</si>
  <si>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</si>
  <si>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</si>
  <si>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</si>
  <si>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</si>
  <si>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</si>
  <si>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</si>
  <si>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</si>
  <si>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</si>
  <si>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</si>
  <si>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</si>
  <si>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</si>
  <si>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</si>
  <si>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</si>
  <si>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</si>
  <si>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</si>
  <si>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</si>
  <si>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</si>
  <si>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</si>
  <si>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</si>
  <si>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</si>
  <si>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</si>
  <si>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</si>
  <si>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</si>
  <si>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</si>
  <si>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</si>
  <si>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</si>
  <si>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</si>
  <si>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</si>
  <si>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</si>
  <si>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</si>
  <si>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</si>
  <si>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</si>
  <si>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</si>
  <si>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</si>
  <si>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</si>
  <si>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</si>
  <si>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</si>
  <si>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</si>
  <si>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</si>
  <si>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</si>
  <si>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</si>
  <si>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</si>
  <si>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</si>
  <si>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</si>
  <si>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</si>
  <si>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</si>
  <si>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</si>
  <si>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</si>
  <si>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</si>
  <si>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</si>
  <si>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</si>
  <si>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</si>
  <si>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</si>
  <si>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</si>
  <si>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</si>
  <si>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</si>
  <si>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</si>
  <si>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</si>
  <si>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</si>
  <si>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</si>
  <si>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</si>
  <si>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</si>
  <si>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</si>
  <si>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</si>
  <si>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</si>
  <si>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</si>
  <si>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</si>
  <si>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</si>
  <si>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</si>
  <si>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</si>
  <si>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</si>
  <si>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</si>
  <si>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</si>
  <si>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</si>
  <si>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</si>
  <si>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</si>
  <si>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</si>
  <si>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</si>
  <si>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</si>
  <si>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</si>
  <si>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</si>
  <si>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</si>
  <si>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</si>
  <si>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</si>
  <si>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</si>
  <si>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</si>
  <si>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</si>
  <si>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</si>
  <si>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</si>
  <si>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</si>
  <si>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</si>
  <si>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</si>
  <si>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</si>
  <si>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</si>
  <si>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</si>
  <si>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</si>
  <si>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</si>
  <si>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</si>
  <si>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</si>
  <si>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</si>
  <si>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</si>
  <si>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</si>
  <si>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</si>
  <si>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</si>
  <si>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</si>
  <si>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</si>
  <si>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</si>
  <si>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</si>
  <si>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</si>
  <si>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</si>
  <si>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</si>
  <si>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</si>
  <si>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</si>
  <si>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</si>
  <si>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</si>
  <si>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</si>
  <si>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</si>
  <si>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</si>
  <si>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</si>
  <si>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</si>
  <si>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</si>
  <si>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</si>
  <si>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</si>
  <si>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</si>
  <si>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</si>
  <si>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</si>
  <si>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</si>
  <si>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</si>
  <si>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</si>
  <si>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</si>
  <si>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</si>
  <si>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</si>
  <si>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</si>
  <si>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</si>
  <si>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</si>
  <si>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</si>
  <si>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</si>
  <si>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</si>
  <si>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</si>
  <si>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</si>
  <si>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</si>
  <si>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</si>
  <si>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</si>
  <si>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</si>
  <si>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</si>
  <si>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</si>
  <si>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</si>
  <si>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</si>
  <si>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</si>
  <si>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</si>
  <si>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</si>
  <si>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</si>
  <si>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</si>
  <si>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</si>
  <si>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</si>
  <si>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</si>
  <si>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</si>
  <si>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</si>
  <si>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</si>
  <si>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</si>
  <si>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</si>
  <si>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</si>
  <si>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</si>
  <si>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</si>
  <si>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</si>
  <si>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</si>
  <si>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</si>
  <si>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</si>
  <si>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</si>
  <si>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</si>
  <si>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</si>
  <si>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</si>
  <si>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</si>
  <si>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</si>
  <si>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</si>
  <si>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</si>
  <si>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</si>
  <si>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</si>
  <si>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</si>
  <si>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</si>
  <si>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</si>
  <si>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</si>
  <si>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</si>
  <si>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</si>
  <si>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</si>
  <si>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</si>
  <si>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</si>
  <si>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</si>
  <si>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</si>
  <si>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</si>
  <si>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</si>
  <si>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</si>
  <si>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</si>
  <si>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</si>
  <si>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</si>
  <si>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</si>
  <si>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</si>
  <si>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</si>
  <si>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</si>
  <si>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</si>
  <si>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</si>
  <si>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</si>
  <si>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</si>
  <si>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</si>
  <si>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</si>
  <si>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</si>
  <si>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</si>
  <si>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</si>
  <si>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</si>
  <si>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</si>
  <si>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</si>
  <si>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</si>
  <si>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</si>
  <si>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</si>
  <si>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</si>
  <si>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</si>
  <si>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</si>
  <si>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</si>
  <si>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</si>
  <si>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</si>
  <si>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</si>
  <si>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</si>
  <si>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</si>
  <si>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</si>
  <si>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</si>
  <si>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</si>
  <si>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</si>
  <si>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</si>
  <si>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</si>
  <si>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</si>
  <si>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</si>
  <si>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</si>
  <si>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</si>
  <si>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</si>
  <si>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</si>
  <si>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</si>
  <si>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</si>
  <si>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</si>
  <si>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</si>
  <si>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</si>
  <si>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</si>
  <si>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</si>
  <si>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</si>
  <si>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</si>
  <si>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</si>
  <si>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</si>
  <si>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</si>
  <si>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</si>
  <si>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</si>
  <si>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</si>
  <si>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</si>
  <si>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</si>
  <si>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</si>
  <si>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</si>
  <si>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</si>
  <si>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</si>
  <si>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</si>
  <si>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</si>
  <si>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</si>
  <si>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</si>
  <si>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</si>
  <si>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</si>
  <si>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</si>
  <si>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</si>
  <si>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</si>
  <si>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</si>
  <si>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</si>
  <si>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</si>
  <si>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</si>
  <si>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</si>
  <si>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</si>
  <si>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</si>
  <si>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</si>
  <si>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</si>
  <si>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</si>
  <si>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</si>
  <si>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</si>
  <si>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</si>
  <si>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</si>
  <si>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</si>
  <si>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</si>
  <si>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</si>
  <si>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</si>
  <si>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</si>
  <si>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</si>
  <si>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</si>
  <si>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</si>
  <si>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</si>
  <si>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</si>
  <si>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</si>
  <si>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</si>
  <si>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</si>
  <si>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</si>
  <si>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</si>
  <si>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</si>
  <si>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</si>
  <si>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</si>
  <si>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</si>
  <si>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</si>
  <si>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</si>
  <si>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</si>
  <si>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</si>
  <si>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</si>
  <si>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</si>
  <si>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</si>
  <si>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</si>
  <si>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</si>
  <si>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</si>
  <si>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</si>
  <si>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</si>
  <si>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</si>
  <si>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</si>
  <si>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</si>
  <si>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</si>
  <si>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</si>
  <si>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</si>
  <si>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</si>
  <si>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</si>
  <si>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</si>
  <si>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</si>
  <si>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</si>
  <si>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</si>
  <si>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</si>
  <si>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</si>
  <si>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</si>
  <si>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</si>
  <si>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</si>
  <si>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</si>
  <si>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</si>
  <si>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</si>
  <si>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</si>
  <si>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</si>
  <si>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</si>
  <si>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</si>
  <si>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</si>
  <si>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</si>
  <si>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</si>
  <si>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</si>
  <si>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</si>
  <si>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</si>
  <si>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</si>
  <si>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</si>
  <si>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</si>
  <si>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</si>
  <si>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</si>
  <si>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</si>
  <si>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</si>
  <si>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</si>
  <si>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</si>
  <si>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</si>
  <si>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PUTNAM CITY                   </t>
  </si>
  <si>
    <t xml:space="preserve">LUTHER             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</si>
  <si>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</si>
  <si>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</si>
  <si>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</si>
  <si>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</si>
  <si>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</si>
  <si>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</si>
  <si>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</si>
  <si>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</si>
  <si>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</si>
  <si>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</si>
  <si>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</si>
  <si>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</si>
  <si>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</si>
  <si>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</si>
  <si>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</si>
  <si>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</si>
  <si>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</si>
  <si>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</si>
  <si>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</si>
  <si>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</si>
  <si>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</si>
  <si>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</si>
  <si>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</si>
  <si>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</si>
  <si>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</si>
  <si>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</si>
  <si>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</si>
  <si>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</si>
  <si>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</si>
  <si>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</si>
  <si>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</si>
  <si>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</si>
  <si>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</si>
  <si>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</si>
  <si>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</si>
  <si>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</si>
  <si>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</si>
  <si>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</si>
  <si>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</si>
  <si>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</si>
  <si>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</si>
  <si>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</si>
  <si>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</si>
  <si>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</si>
  <si>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</si>
  <si>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</si>
  <si>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</si>
  <si>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</si>
  <si>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</si>
  <si>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</si>
  <si>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</si>
  <si>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</si>
  <si>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</si>
  <si>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</si>
  <si>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</si>
  <si>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</si>
  <si>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</si>
  <si>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</si>
  <si>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</si>
  <si>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</si>
  <si>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</si>
  <si>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</si>
  <si>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</si>
  <si>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</si>
  <si>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</si>
  <si>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</si>
  <si>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</si>
  <si>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</si>
  <si>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</si>
  <si>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</si>
  <si>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</si>
  <si>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</si>
  <si>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</si>
  <si>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</si>
  <si>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</si>
  <si>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</si>
  <si>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</si>
  <si>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</si>
  <si>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</si>
  <si>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</si>
  <si>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</si>
  <si>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</si>
  <si>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</si>
  <si>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</si>
  <si>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</si>
  <si>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</si>
  <si>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</si>
  <si>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</si>
  <si>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</si>
  <si>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</si>
  <si>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</si>
  <si>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</si>
  <si>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</si>
  <si>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</si>
  <si>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</si>
  <si>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</si>
  <si>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</si>
  <si>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</si>
  <si>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</si>
  <si>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</si>
  <si>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</si>
  <si>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</si>
  <si>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</si>
  <si>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</si>
  <si>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</si>
  <si>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</si>
  <si>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</si>
  <si>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</si>
  <si>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</si>
  <si>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</si>
  <si>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</si>
  <si>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</si>
  <si>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</si>
  <si>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</si>
  <si>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</si>
  <si>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</si>
  <si>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</si>
  <si>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</si>
  <si>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</si>
  <si>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</si>
  <si>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</si>
  <si>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</si>
  <si>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</si>
  <si>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</si>
  <si>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</si>
  <si>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</si>
  <si>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</si>
  <si>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</si>
  <si>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</si>
  <si>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</si>
  <si>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</si>
  <si>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</si>
  <si>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</si>
  <si>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</si>
  <si>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</si>
  <si>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</si>
  <si>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</si>
  <si>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</si>
  <si>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</si>
  <si>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</si>
  <si>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</si>
  <si>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</si>
  <si>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</si>
  <si>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</si>
  <si>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</si>
  <si>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</si>
  <si>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</si>
  <si>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</si>
  <si>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</si>
  <si>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</si>
  <si>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</si>
  <si>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</si>
  <si>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</si>
  <si>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</si>
  <si>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</si>
  <si>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</si>
  <si>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</si>
  <si>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</si>
  <si>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</si>
  <si>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</si>
  <si>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</si>
  <si>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</si>
  <si>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</si>
  <si>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</si>
  <si>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</si>
  <si>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</si>
  <si>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</si>
  <si>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</si>
  <si>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</si>
  <si>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</si>
  <si>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</si>
  <si>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</si>
  <si>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</si>
  <si>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</si>
  <si>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</si>
  <si>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</si>
  <si>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</si>
  <si>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</si>
  <si>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</si>
  <si>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</si>
  <si>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</si>
  <si>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</si>
  <si>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</si>
  <si>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</si>
  <si>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</si>
  <si>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</si>
  <si>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</si>
  <si>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</si>
  <si>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</si>
  <si>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</si>
  <si>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</si>
  <si>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</si>
  <si>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</si>
  <si>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</si>
  <si>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</si>
  <si>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</si>
  <si>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</si>
  <si>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</si>
  <si>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Gross</t>
  </si>
  <si>
    <t>High Year</t>
  </si>
  <si>
    <t>WADM</t>
  </si>
  <si>
    <t>Max</t>
  </si>
  <si>
    <t>Basic</t>
  </si>
  <si>
    <t>State Aid</t>
  </si>
  <si>
    <t>G003</t>
  </si>
  <si>
    <t xml:space="preserve">WHITE OAK                     </t>
  </si>
  <si>
    <t xml:space="preserve">CHOCTAW-NICOMA PARK           </t>
  </si>
  <si>
    <t>WADM x factor</t>
  </si>
  <si>
    <t xml:space="preserve"> WADM x factor</t>
  </si>
  <si>
    <t>Salary Inc.</t>
  </si>
  <si>
    <t>Adjusted</t>
  </si>
  <si>
    <t>Valuation</t>
  </si>
  <si>
    <t>Chargeable</t>
  </si>
  <si>
    <t>County</t>
  </si>
  <si>
    <t>times .75</t>
  </si>
  <si>
    <t>Prod.</t>
  </si>
  <si>
    <t>Per</t>
  </si>
  <si>
    <t>Capita</t>
  </si>
  <si>
    <t>Sal. Inc -</t>
  </si>
  <si>
    <t>w/BIA adj.</t>
  </si>
  <si>
    <t>I125</t>
  </si>
  <si>
    <t xml:space="preserve">GRAHAM-DUSTIN                 </t>
  </si>
  <si>
    <t>Salary Incent</t>
  </si>
  <si>
    <t>GFB</t>
  </si>
  <si>
    <t>Add</t>
  </si>
  <si>
    <t>Red</t>
  </si>
  <si>
    <t>No Found</t>
  </si>
  <si>
    <t>No Incent</t>
  </si>
  <si>
    <t>T001</t>
  </si>
  <si>
    <t>CHEROKEE IMMERSION CHARTER SCH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</si>
  <si>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</si>
  <si>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</si>
  <si>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</si>
  <si>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</si>
  <si>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</si>
  <si>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</si>
  <si>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</si>
  <si>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</si>
  <si>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</si>
  <si>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</si>
  <si>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</si>
  <si>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</si>
  <si>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</si>
  <si>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E020</t>
  </si>
  <si>
    <t>G001</t>
  </si>
  <si>
    <t>G004</t>
  </si>
  <si>
    <t xml:space="preserve">ASTEC CHARTERS                </t>
  </si>
  <si>
    <t>G007</t>
  </si>
  <si>
    <t xml:space="preserve">JOHN W REX CHARTER ELEMENTARY </t>
  </si>
  <si>
    <t>J001</t>
  </si>
  <si>
    <t xml:space="preserve">OKLAHOMA YOUTH ACADEMY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</si>
  <si>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</si>
  <si>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</si>
  <si>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</si>
  <si>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</si>
  <si>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</si>
  <si>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</si>
  <si>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</si>
  <si>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</si>
  <si>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E004</t>
  </si>
  <si>
    <t xml:space="preserve">TULSA CHARTER: SCHL ARTS/SCI. 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</si>
  <si>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</si>
  <si>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</si>
  <si>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</si>
  <si>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</si>
  <si>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</si>
  <si>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</si>
  <si>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</si>
  <si>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</si>
  <si>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</si>
  <si>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 xml:space="preserve">DEBORAH BROWN (CHARTER)       </t>
  </si>
  <si>
    <t xml:space="preserve">SANKOFA MIDDLE SCHL (CHARTER) </t>
  </si>
  <si>
    <t>G005</t>
  </si>
  <si>
    <t>LANGSTON HUGHES ACAD ARTS-TECH</t>
  </si>
  <si>
    <t>E021</t>
  </si>
  <si>
    <t>MOE</t>
  </si>
  <si>
    <t>ADM Cost</t>
  </si>
  <si>
    <t>OCAS NonCom</t>
  </si>
  <si>
    <t>GRAD PT</t>
  </si>
  <si>
    <t>E024</t>
  </si>
  <si>
    <t>G008</t>
  </si>
  <si>
    <t>Adj. Val</t>
  </si>
  <si>
    <r>
      <rPr>
        <sz val="9"/>
        <rFont val="Calibri"/>
        <family val="2"/>
      </rPr>
      <t>÷</t>
    </r>
    <r>
      <rPr>
        <sz val="9"/>
        <rFont val="Calibri"/>
        <family val="2"/>
        <scheme val="minor"/>
      </rPr>
      <t xml:space="preserve"> by 1000</t>
    </r>
  </si>
  <si>
    <t>- Adj. Val</t>
  </si>
  <si>
    <t>+ Supp</t>
  </si>
  <si>
    <t>District</t>
  </si>
  <si>
    <t xml:space="preserve">OLUSTEE-ELDORADO              </t>
  </si>
  <si>
    <t xml:space="preserve">OKC CHARTER SANTA FE SOUTH    </t>
  </si>
  <si>
    <t>OKC CHARTER: DOVE SCIENCE ACAD</t>
  </si>
  <si>
    <t xml:space="preserve">EPIC BLENDED LEARNING CHARTER </t>
  </si>
  <si>
    <t>J002</t>
  </si>
  <si>
    <t xml:space="preserve">ACADEMY OF SEMINOLE </t>
  </si>
  <si>
    <t>J003</t>
  </si>
  <si>
    <t xml:space="preserve">LE MONDE INTERNATIONAL </t>
  </si>
  <si>
    <t xml:space="preserve">CARLTON LANDING ACADEMY       </t>
  </si>
  <si>
    <t xml:space="preserve">DOVE SCHOOLS OF TULSA         </t>
  </si>
  <si>
    <t>FY19 Adj.</t>
  </si>
  <si>
    <t>Midyear 300%</t>
  </si>
  <si>
    <t>Midyear 150%</t>
  </si>
  <si>
    <t>Midyear Alloc</t>
  </si>
  <si>
    <t>Adj.Val. X Mills</t>
  </si>
  <si>
    <t>Total (Districts 512 &amp; Charters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</si>
</sst>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3" formatCode="_(* #,##0.00_);_(* \(#,##0.00\);_(* &quot;-&quot;??_);_(@_)"/>
    <numFmt numFmtId="164" formatCode="#,##0.0000"/>
    <numFmt numFmtId="165" formatCode="&quot;$&quot;#,##0.00"/>
    <numFmt numFmtId="166" formatCode="mm/dd/yy;@"/>
  </numFmts>
  <fonts count="32">
    <font>
      <sz val="10"/>
      <name val="Geneva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name val="Geneva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7">
    <xf numFmtId="0" fontId="0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18" fillId="0" borderId="0"/>
    <xf numFmtId="0" fontId="24" fillId="0" borderId="0"/>
    <xf numFmtId="9" fontId="24" fillId="0" borderId="0" applyFon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4" fillId="0" borderId="0"/>
    <xf numFmtId="9" fontId="24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9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25" fillId="0" borderId="0" xfId="0" applyFont="1" applyFill="1" applyAlignment="1">
      <alignment horizontal="center"/>
    </xf>
    <xf numFmtId="4" fontId="25" fillId="0" borderId="0" xfId="0" applyNumberFormat="1" applyFont="1" applyFill="1"/>
    <xf numFmtId="4" fontId="25" fillId="0" borderId="0" xfId="0" applyNumberFormat="1" applyFont="1" applyFill="1" applyAlignment="1">
      <alignment horizontal="center"/>
    </xf>
    <xf numFmtId="3" fontId="25" fillId="0" borderId="0" xfId="0" applyNumberFormat="1" applyFont="1" applyFill="1"/>
    <xf numFmtId="164" fontId="25" fillId="0" borderId="0" xfId="0" applyNumberFormat="1" applyFont="1" applyFill="1" applyAlignment="1">
      <alignment horizontal="center"/>
    </xf>
    <xf numFmtId="164" fontId="25" fillId="0" borderId="0" xfId="0" applyNumberFormat="1" applyFont="1" applyFill="1"/>
    <xf numFmtId="3" fontId="26" fillId="0" borderId="0" xfId="0" applyNumberFormat="1" applyFont="1" applyFill="1" applyBorder="1"/>
    <xf numFmtId="0" fontId="25" fillId="0" borderId="0" xfId="0" applyFont="1" applyFill="1"/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/>
    <xf numFmtId="4" fontId="25" fillId="0" borderId="1" xfId="0" applyNumberFormat="1" applyFont="1" applyFill="1" applyBorder="1" applyAlignment="1">
      <alignment horizontal="center"/>
    </xf>
    <xf numFmtId="165" fontId="27" fillId="0" borderId="1" xfId="0" applyNumberFormat="1" applyFont="1" applyFill="1" applyBorder="1" applyAlignment="1">
      <alignment horizontal="center"/>
    </xf>
    <xf numFmtId="3" fontId="25" fillId="0" borderId="1" xfId="0" applyNumberFormat="1" applyFont="1" applyFill="1" applyBorder="1" applyAlignment="1">
      <alignment horizontal="center"/>
    </xf>
    <xf numFmtId="7" fontId="27" fillId="0" borderId="1" xfId="0" applyNumberFormat="1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/>
    </xf>
    <xf numFmtId="3" fontId="26" fillId="0" borderId="1" xfId="0" applyNumberFormat="1" applyFont="1" applyFill="1" applyBorder="1" applyAlignment="1">
      <alignment horizontal="center"/>
    </xf>
    <xf numFmtId="4" fontId="25" fillId="0" borderId="0" xfId="0" applyNumberFormat="1" applyFont="1" applyFill="1" applyProtection="1">
      <protection locked="0"/>
    </xf>
    <xf numFmtId="0" fontId="25" fillId="0" borderId="0" xfId="0" applyFont="1" applyFill="1" applyProtection="1">
      <protection locked="0"/>
    </xf>
    <xf numFmtId="3" fontId="26" fillId="0" borderId="0" xfId="0" applyNumberFormat="1" applyFont="1" applyFill="1"/>
    <xf numFmtId="3" fontId="25" fillId="0" borderId="0" xfId="0" applyNumberFormat="1" applyFont="1" applyFill="1" applyProtection="1">
      <protection locked="0"/>
    </xf>
    <xf numFmtId="0" fontId="26" fillId="0" borderId="0" xfId="0" applyFont="1" applyFill="1"/>
    <xf numFmtId="3" fontId="25" fillId="0" borderId="0" xfId="20" applyNumberFormat="1" applyFont="1" applyFill="1"/>
    <xf numFmtId="4" fontId="26" fillId="0" borderId="0" xfId="0" applyNumberFormat="1" applyFont="1" applyFill="1" applyAlignment="1" applyProtection="1">
      <alignment horizontal="center" textRotation="90"/>
      <protection locked="0"/>
    </xf>
    <xf numFmtId="3" fontId="26" fillId="0" borderId="0" xfId="0" applyNumberFormat="1" applyFont="1" applyFill="1" applyAlignment="1" applyProtection="1">
      <alignment horizontal="center" textRotation="90"/>
      <protection locked="0"/>
    </xf>
    <xf numFmtId="164" fontId="26" fillId="0" borderId="0" xfId="0" applyNumberFormat="1" applyFont="1" applyFill="1" applyAlignment="1" applyProtection="1">
      <alignment horizontal="center" textRotation="90"/>
      <protection locked="0"/>
    </xf>
    <xf numFmtId="3" fontId="26" fillId="0" borderId="0" xfId="0" applyNumberFormat="1" applyFont="1" applyFill="1" applyAlignment="1">
      <alignment horizontal="center"/>
    </xf>
    <xf numFmtId="3" fontId="26" fillId="0" borderId="2" xfId="0" applyNumberFormat="1" applyFont="1" applyFill="1" applyBorder="1" applyAlignment="1">
      <alignment horizontal="center"/>
    </xf>
    <xf numFmtId="3" fontId="26" fillId="0" borderId="3" xfId="0" applyNumberFormat="1" applyFont="1" applyFill="1" applyBorder="1"/>
    <xf numFmtId="3" fontId="26" fillId="0" borderId="4" xfId="0" applyNumberFormat="1" applyFont="1" applyFill="1" applyBorder="1" applyAlignment="1" applyProtection="1">
      <alignment horizontal="center" textRotation="90"/>
      <protection locked="0"/>
    </xf>
    <xf numFmtId="0" fontId="25" fillId="0" borderId="3" xfId="0" applyFont="1" applyFill="1" applyBorder="1"/>
    <xf numFmtId="0" fontId="29" fillId="0" borderId="4" xfId="23" applyFont="1" applyFill="1" applyBorder="1" applyAlignment="1">
      <alignment textRotation="90"/>
    </xf>
    <xf numFmtId="3" fontId="28" fillId="0" borderId="0" xfId="0" applyNumberFormat="1" applyFont="1" applyFill="1"/>
    <xf numFmtId="3" fontId="28" fillId="0" borderId="0" xfId="0" applyNumberFormat="1" applyFont="1" applyFill="1" applyAlignment="1">
      <alignment horizontal="center"/>
    </xf>
    <xf numFmtId="4" fontId="28" fillId="0" borderId="0" xfId="0" applyNumberFormat="1" applyFont="1" applyFill="1"/>
    <xf numFmtId="3" fontId="12" fillId="0" borderId="0" xfId="29" applyNumberFormat="1" applyFill="1"/>
    <xf numFmtId="3" fontId="26" fillId="0" borderId="0" xfId="0" applyNumberFormat="1" applyFont="1" applyFill="1" applyAlignment="1">
      <alignment horizontal="center" wrapText="1"/>
    </xf>
    <xf numFmtId="4" fontId="28" fillId="0" borderId="0" xfId="0" applyNumberFormat="1" applyFont="1" applyFill="1" applyAlignment="1">
      <alignment horizontal="center"/>
    </xf>
    <xf numFmtId="3" fontId="28" fillId="0" borderId="1" xfId="0" applyNumberFormat="1" applyFont="1" applyFill="1" applyBorder="1" applyAlignment="1">
      <alignment horizontal="center"/>
    </xf>
    <xf numFmtId="4" fontId="28" fillId="0" borderId="1" xfId="0" applyNumberFormat="1" applyFont="1" applyFill="1" applyBorder="1" applyAlignment="1">
      <alignment horizontal="center"/>
    </xf>
    <xf numFmtId="3" fontId="10" fillId="0" borderId="0" xfId="31" applyNumberFormat="1" applyFill="1"/>
    <xf numFmtId="3" fontId="29" fillId="0" borderId="0" xfId="0" applyNumberFormat="1" applyFont="1" applyFill="1" applyAlignment="1" applyProtection="1">
      <alignment horizontal="center" textRotation="90"/>
      <protection locked="0"/>
    </xf>
    <xf numFmtId="4" fontId="29" fillId="0" borderId="0" xfId="0" applyNumberFormat="1" applyFont="1" applyFill="1" applyAlignment="1" applyProtection="1">
      <alignment horizontal="center" textRotation="90"/>
      <protection locked="0"/>
    </xf>
    <xf numFmtId="164" fontId="25" fillId="0" borderId="1" xfId="0" quotePrefix="1" applyNumberFormat="1" applyFont="1" applyFill="1" applyBorder="1" applyAlignment="1">
      <alignment horizontal="center"/>
    </xf>
    <xf numFmtId="3" fontId="26" fillId="0" borderId="0" xfId="0" applyNumberFormat="1" applyFont="1" applyFill="1" applyAlignment="1">
      <alignment wrapText="1"/>
    </xf>
    <xf numFmtId="3" fontId="26" fillId="0" borderId="1" xfId="0" quotePrefix="1" applyNumberFormat="1" applyFont="1" applyFill="1" applyBorder="1" applyAlignment="1">
      <alignment horizontal="center"/>
    </xf>
    <xf numFmtId="3" fontId="26" fillId="0" borderId="3" xfId="0" applyNumberFormat="1" applyFont="1" applyFill="1" applyBorder="1" applyAlignment="1">
      <alignment horizontal="center"/>
    </xf>
    <xf numFmtId="37" fontId="9" fillId="0" borderId="0" xfId="34" applyNumberFormat="1" applyFill="1"/>
    <xf numFmtId="39" fontId="9" fillId="0" borderId="0" xfId="34" applyNumberFormat="1" applyFill="1"/>
    <xf numFmtId="166" fontId="26" fillId="0" borderId="4" xfId="0" quotePrefix="1" applyNumberFormat="1" applyFont="1" applyFill="1" applyBorder="1" applyAlignment="1">
      <alignment horizontal="center"/>
    </xf>
    <xf numFmtId="43" fontId="25" fillId="0" borderId="0" xfId="0" applyNumberFormat="1" applyFont="1" applyFill="1" applyProtection="1">
      <protection locked="0"/>
    </xf>
    <xf numFmtId="3" fontId="28" fillId="0" borderId="0" xfId="29" applyNumberFormat="1" applyFont="1" applyFill="1"/>
    <xf numFmtId="3" fontId="2" fillId="0" borderId="0" xfId="64" applyNumberFormat="1" applyFill="1"/>
    <xf numFmtId="3" fontId="2" fillId="0" borderId="0" xfId="65" applyNumberFormat="1" applyFill="1"/>
    <xf numFmtId="0" fontId="25" fillId="0" borderId="5" xfId="0" applyFont="1" applyFill="1" applyBorder="1"/>
    <xf numFmtId="3" fontId="1" fillId="0" borderId="0" xfId="66" applyNumberFormat="1" applyFill="1"/>
    <xf numFmtId="39" fontId="1" fillId="0" borderId="0" xfId="66" applyNumberFormat="1" applyFill="1"/>
    <xf numFmtId="37" fontId="1" fillId="0" borderId="0" xfId="66" applyNumberFormat="1" applyFill="1"/>
    <xf numFmtId="3" fontId="25" fillId="0" borderId="0" xfId="0" applyNumberFormat="1" applyFont="1" applyFill="1" applyAlignment="1">
      <alignment horizontal="center"/>
    </xf>
    <xf numFmtId="4" fontId="30" fillId="0" borderId="0" xfId="0" applyNumberFormat="1" applyFont="1" applyFill="1" applyBorder="1" applyAlignment="1">
      <alignment horizontal="center" textRotation="90" wrapText="1"/>
    </xf>
    <xf numFmtId="4" fontId="30" fillId="0" borderId="1" xfId="0" applyNumberFormat="1" applyFont="1" applyFill="1" applyBorder="1" applyAlignment="1">
      <alignment horizontal="center" textRotation="90" wrapText="1"/>
    </xf>
    <xf numFmtId="0" fontId="25" fillId="0" borderId="2" xfId="0" applyFont="1" applyFill="1" applyBorder="1" applyAlignment="1">
      <alignment horizontal="center" textRotation="90"/>
    </xf>
    <xf numFmtId="0" fontId="25" fillId="0" borderId="3" xfId="0" applyFont="1" applyFill="1" applyBorder="1" applyAlignment="1">
      <alignment horizontal="center" textRotation="90"/>
    </xf>
    <xf numFmtId="0" fontId="25" fillId="0" borderId="4" xfId="0" applyFont="1" applyFill="1" applyBorder="1" applyAlignment="1">
      <alignment horizontal="center" textRotation="90"/>
    </xf>
    <xf numFmtId="4" fontId="30" fillId="0" borderId="0" xfId="0" applyNumberFormat="1" applyFont="1" applyFill="1" applyBorder="1" applyAlignment="1">
      <alignment horizontal="center" textRotation="90"/>
    </xf>
    <xf numFmtId="4" fontId="30" fillId="0" borderId="1" xfId="0" applyNumberFormat="1" applyFont="1" applyFill="1" applyBorder="1" applyAlignment="1">
      <alignment horizontal="center" textRotation="90"/>
    </xf>
    <xf numFmtId="3" fontId="30" fillId="0" borderId="0" xfId="0" applyNumberFormat="1" applyFont="1" applyFill="1" applyBorder="1" applyAlignment="1">
      <alignment horizontal="center" textRotation="90" wrapText="1"/>
    </xf>
    <xf numFmtId="0" fontId="30" fillId="0" borderId="0" xfId="0" applyFont="1" applyFill="1" applyBorder="1" applyAlignment="1">
      <alignment horizontal="center" textRotation="90" wrapText="1"/>
    </xf>
    <xf numFmtId="0" fontId="30" fillId="0" borderId="1" xfId="0" applyFont="1" applyFill="1" applyBorder="1" applyAlignment="1">
      <alignment horizontal="center" textRotation="90" wrapText="1"/>
    </xf>
    <xf numFmtId="3" fontId="30" fillId="0" borderId="0" xfId="0" quotePrefix="1" applyNumberFormat="1" applyFont="1" applyFill="1" applyBorder="1" applyAlignment="1">
      <alignment horizontal="center" textRotation="90" wrapText="1"/>
    </xf>
    <xf numFmtId="0" fontId="30" fillId="0" borderId="0" xfId="0" applyFont="1" applyFill="1" applyBorder="1" applyAlignment="1">
      <alignment textRotation="90" wrapText="1"/>
    </xf>
    <xf numFmtId="0" fontId="30" fillId="0" borderId="1" xfId="0" applyFont="1" applyFill="1" applyBorder="1" applyAlignment="1">
      <alignment textRotation="90" wrapText="1"/>
    </xf>
    <xf numFmtId="3" fontId="30" fillId="0" borderId="1" xfId="0" quotePrefix="1" applyNumberFormat="1" applyFont="1" applyFill="1" applyBorder="1" applyAlignment="1">
      <alignment horizontal="center" textRotation="90" wrapText="1"/>
    </xf>
  </cellXfs>
  <cellStyles count="67">
    <cellStyle name="Normal" xfId="0" builtinId="0"/>
    <cellStyle name="Normal 10" xfId="9"/>
    <cellStyle name="Normal 10 2" xfId="50"/>
    <cellStyle name="Normal 11" xfId="10"/>
    <cellStyle name="Normal 12" xfId="11"/>
    <cellStyle name="Normal 13" xfId="12"/>
    <cellStyle name="Normal 14" xfId="13"/>
    <cellStyle name="Normal 15" xfId="14"/>
    <cellStyle name="Normal 16" xfId="16"/>
    <cellStyle name="Normal 17" xfId="18"/>
    <cellStyle name="Normal 18" xfId="20"/>
    <cellStyle name="Normal 18 2" xfId="51"/>
    <cellStyle name="Normal 19" xfId="21"/>
    <cellStyle name="Normal 2" xfId="1"/>
    <cellStyle name="Normal 2 2" xfId="42"/>
    <cellStyle name="Normal 20" xfId="24"/>
    <cellStyle name="Normal 20 2" xfId="53"/>
    <cellStyle name="Normal 21" xfId="25"/>
    <cellStyle name="Normal 21 2" xfId="54"/>
    <cellStyle name="Normal 22" xfId="26"/>
    <cellStyle name="Normal 22 2" xfId="55"/>
    <cellStyle name="Normal 23" xfId="27"/>
    <cellStyle name="Normal 23 2" xfId="56"/>
    <cellStyle name="Normal 24" xfId="28"/>
    <cellStyle name="Normal 24 2" xfId="57"/>
    <cellStyle name="Normal 25" xfId="30"/>
    <cellStyle name="Normal 25 2" xfId="58"/>
    <cellStyle name="Normal 26" xfId="32"/>
    <cellStyle name="Normal 27" xfId="35"/>
    <cellStyle name="Normal 27 2" xfId="59"/>
    <cellStyle name="Normal 28" xfId="36"/>
    <cellStyle name="Normal 28 2" xfId="60"/>
    <cellStyle name="Normal 29" xfId="37"/>
    <cellStyle name="Normal 29 2" xfId="61"/>
    <cellStyle name="Normal 3" xfId="8"/>
    <cellStyle name="Normal 3 2" xfId="49"/>
    <cellStyle name="Normal 30" xfId="38"/>
    <cellStyle name="Normal 30 2" xfId="62"/>
    <cellStyle name="Normal 31" xfId="39"/>
    <cellStyle name="Normal 31 2" xfId="63"/>
    <cellStyle name="Normal 32" xfId="41"/>
    <cellStyle name="Normal 33" xfId="40"/>
    <cellStyle name="Normal 34" xfId="64"/>
    <cellStyle name="Normal 4" xfId="2"/>
    <cellStyle name="Normal 4 2" xfId="43"/>
    <cellStyle name="Normal 5" xfId="3"/>
    <cellStyle name="Normal 5 2" xfId="44"/>
    <cellStyle name="Normal 6" xfId="4"/>
    <cellStyle name="Normal 6 2" xfId="45"/>
    <cellStyle name="Normal 7" xfId="5"/>
    <cellStyle name="Normal 7 2" xfId="46"/>
    <cellStyle name="Normal 8" xfId="6"/>
    <cellStyle name="Normal 8 2" xfId="47"/>
    <cellStyle name="Normal 9" xfId="7"/>
    <cellStyle name="Normal 9 2" xfId="48"/>
    <cellStyle name="Normal_FY15 Midyear Alloc.123114" xfId="23"/>
    <cellStyle name="Normal_FY19 Midyear" xfId="65"/>
    <cellStyle name="Normal_FY19 Midyear_1" xfId="66"/>
    <cellStyle name="Normal_Sheet 1" xfId="31"/>
    <cellStyle name="Normal_Sheet 1_1" xfId="29"/>
    <cellStyle name="Normal_Sheet 1_2" xfId="34"/>
    <cellStyle name="Percent 2" xfId="15"/>
    <cellStyle name="Percent 3" xfId="17"/>
    <cellStyle name="Percent 4" xfId="19"/>
    <cellStyle name="Percent 5" xfId="22"/>
    <cellStyle name="Percent 6" xfId="33"/>
    <cellStyle name="Percent 7" xfId="52"/>
  </cellStyles>
  <dxfs count="22"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0033CC"/>
      <color rgb="FFFFCDFF"/>
      <color rgb="FF008000"/>
      <color rgb="FFCC0099"/>
      <color rgb="FF6600CC"/>
      <color rgb="FFAFFFFF"/>
      <color rgb="FF990033"/>
      <color rgb="FF006699"/>
      <color rgb="FF00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Y547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I11" sqref="AI11"/>
    </sheetView>
  </sheetViews>
  <sheetFormatPr defaultRowHeight="14.1" customHeight="1"/>
  <cols>
    <col min="1" max="1" width="3.42578125" style="1" customWidth="1"/>
    <col min="2" max="2" width="13.28515625" style="8" bestFit="1" customWidth="1"/>
    <col min="3" max="3" width="4.28515625" style="8" customWidth="1"/>
    <col min="4" max="4" width="22.7109375" style="8" customWidth="1"/>
    <col min="5" max="5" width="9" style="2" bestFit="1" customWidth="1"/>
    <col min="6" max="6" width="12.140625" style="2" customWidth="1"/>
    <col min="7" max="7" width="12.85546875" style="2" customWidth="1"/>
    <col min="8" max="8" width="10.140625" style="32" customWidth="1"/>
    <col min="9" max="9" width="10" style="34" customWidth="1"/>
    <col min="10" max="10" width="8.7109375" style="32" customWidth="1"/>
    <col min="11" max="11" width="9.7109375" style="32" customWidth="1"/>
    <col min="12" max="12" width="9.85546875" style="32" customWidth="1"/>
    <col min="13" max="13" width="8.7109375" style="32" customWidth="1"/>
    <col min="14" max="14" width="11" style="2" customWidth="1"/>
    <col min="15" max="15" width="9" style="4" customWidth="1"/>
    <col min="16" max="16" width="6.42578125" style="4" customWidth="1"/>
    <col min="17" max="17" width="6.140625" style="4" customWidth="1"/>
    <col min="18" max="18" width="8.7109375" style="4" customWidth="1"/>
    <col min="19" max="19" width="13.28515625" style="6" customWidth="1"/>
    <col min="20" max="20" width="15.28515625" style="4" bestFit="1" customWidth="1"/>
    <col min="21" max="22" width="11.7109375" style="6" bestFit="1" customWidth="1"/>
    <col min="23" max="23" width="11.7109375" style="4" customWidth="1"/>
    <col min="24" max="24" width="9.5703125" style="19" bestFit="1" customWidth="1"/>
    <col min="25" max="25" width="6.140625" style="4" customWidth="1"/>
    <col min="26" max="26" width="6.28515625" style="4" customWidth="1"/>
    <col min="27" max="27" width="11.42578125" style="4" bestFit="1" customWidth="1"/>
    <col min="28" max="28" width="4.85546875" style="4" customWidth="1"/>
    <col min="29" max="30" width="6.5703125" style="4" customWidth="1"/>
    <col min="31" max="31" width="3.7109375" style="4" hidden="1" customWidth="1"/>
    <col min="32" max="32" width="5.7109375" style="4" customWidth="1"/>
    <col min="33" max="33" width="6.7109375" style="4" customWidth="1"/>
    <col min="34" max="34" width="7.42578125" style="2" bestFit="1" customWidth="1"/>
    <col min="35" max="35" width="6.42578125" style="4" bestFit="1" customWidth="1"/>
    <col min="36" max="36" width="7.28515625" style="4" bestFit="1" customWidth="1"/>
    <col min="37" max="37" width="11.42578125" style="7" bestFit="1" customWidth="1"/>
    <col min="38" max="39" width="3.28515625" style="8" bestFit="1" customWidth="1"/>
    <col min="40" max="16384" width="9.140625" style="8"/>
  </cols>
  <sheetData>
    <row r="1" spans="1:415" ht="17.100000000000001" customHeight="1">
      <c r="B1" s="1"/>
      <c r="C1" s="1"/>
      <c r="D1" s="1"/>
      <c r="F1" s="3" t="s">
        <v>249</v>
      </c>
      <c r="G1" s="3"/>
      <c r="I1" s="37" t="s">
        <v>849</v>
      </c>
      <c r="K1" s="33" t="s">
        <v>834</v>
      </c>
      <c r="S1" s="5" t="s">
        <v>858</v>
      </c>
      <c r="T1" s="3"/>
      <c r="W1" s="58" t="s">
        <v>854</v>
      </c>
      <c r="X1" s="44"/>
      <c r="AA1" s="26" t="s">
        <v>838</v>
      </c>
      <c r="AB1" s="66" t="s">
        <v>911</v>
      </c>
      <c r="AC1" s="69" t="s">
        <v>933</v>
      </c>
      <c r="AD1" s="69" t="s">
        <v>934</v>
      </c>
      <c r="AE1" s="69" t="s">
        <v>913</v>
      </c>
      <c r="AF1" s="69" t="s">
        <v>912</v>
      </c>
      <c r="AG1" s="69" t="s">
        <v>859</v>
      </c>
      <c r="AH1" s="64" t="s">
        <v>860</v>
      </c>
      <c r="AI1" s="64" t="s">
        <v>861</v>
      </c>
      <c r="AJ1" s="59" t="s">
        <v>914</v>
      </c>
      <c r="AK1" s="27" t="s">
        <v>932</v>
      </c>
      <c r="AL1" s="61" t="s">
        <v>862</v>
      </c>
      <c r="AM1" s="61" t="s">
        <v>863</v>
      </c>
    </row>
    <row r="2" spans="1:415" ht="17.100000000000001" customHeight="1">
      <c r="E2" s="3" t="s">
        <v>835</v>
      </c>
      <c r="F2" s="3" t="s">
        <v>843</v>
      </c>
      <c r="G2" s="3" t="s">
        <v>847</v>
      </c>
      <c r="H2" s="33" t="s">
        <v>849</v>
      </c>
      <c r="I2" s="37" t="s">
        <v>240</v>
      </c>
      <c r="J2" s="33" t="s">
        <v>241</v>
      </c>
      <c r="K2" s="33" t="s">
        <v>851</v>
      </c>
      <c r="L2" s="33" t="s">
        <v>243</v>
      </c>
      <c r="M2" s="33" t="s">
        <v>245</v>
      </c>
      <c r="N2" s="3" t="s">
        <v>213</v>
      </c>
      <c r="O2" s="58" t="s">
        <v>248</v>
      </c>
      <c r="P2" s="58" t="s">
        <v>250</v>
      </c>
      <c r="Q2" s="58" t="s">
        <v>852</v>
      </c>
      <c r="R2" s="58"/>
      <c r="S2" s="5" t="s">
        <v>844</v>
      </c>
      <c r="T2" s="3" t="s">
        <v>846</v>
      </c>
      <c r="U2" s="5" t="s">
        <v>917</v>
      </c>
      <c r="V2" s="5" t="s">
        <v>845</v>
      </c>
      <c r="W2" s="58" t="s">
        <v>936</v>
      </c>
      <c r="X2" s="36" t="s">
        <v>838</v>
      </c>
      <c r="Y2" s="58" t="s">
        <v>837</v>
      </c>
      <c r="Z2" s="58"/>
      <c r="AA2" s="26" t="s">
        <v>839</v>
      </c>
      <c r="AB2" s="67"/>
      <c r="AC2" s="70"/>
      <c r="AD2" s="70"/>
      <c r="AE2" s="69"/>
      <c r="AF2" s="70"/>
      <c r="AG2" s="70"/>
      <c r="AH2" s="64"/>
      <c r="AI2" s="64"/>
      <c r="AJ2" s="59"/>
      <c r="AK2" s="46" t="s">
        <v>935</v>
      </c>
      <c r="AL2" s="62"/>
      <c r="AM2" s="62"/>
    </row>
    <row r="3" spans="1:415" s="10" customFormat="1" ht="17.100000000000001" customHeight="1">
      <c r="A3" s="54" t="s">
        <v>849</v>
      </c>
      <c r="C3" s="10" t="s">
        <v>921</v>
      </c>
      <c r="E3" s="11" t="s">
        <v>836</v>
      </c>
      <c r="F3" s="12">
        <v>1756.76</v>
      </c>
      <c r="G3" s="11" t="s">
        <v>848</v>
      </c>
      <c r="H3" s="38" t="s">
        <v>240</v>
      </c>
      <c r="I3" s="39" t="s">
        <v>850</v>
      </c>
      <c r="J3" s="38" t="s">
        <v>242</v>
      </c>
      <c r="K3" s="38" t="s">
        <v>855</v>
      </c>
      <c r="L3" s="38" t="s">
        <v>244</v>
      </c>
      <c r="M3" s="38" t="s">
        <v>246</v>
      </c>
      <c r="N3" s="11" t="s">
        <v>247</v>
      </c>
      <c r="O3" s="13" t="s">
        <v>249</v>
      </c>
      <c r="P3" s="13" t="s">
        <v>251</v>
      </c>
      <c r="Q3" s="9" t="s">
        <v>853</v>
      </c>
      <c r="R3" s="13" t="s">
        <v>252</v>
      </c>
      <c r="S3" s="14">
        <v>83.95</v>
      </c>
      <c r="T3" s="13" t="s">
        <v>847</v>
      </c>
      <c r="U3" s="15" t="s">
        <v>918</v>
      </c>
      <c r="V3" s="43" t="s">
        <v>919</v>
      </c>
      <c r="W3" s="13">
        <v>20</v>
      </c>
      <c r="X3" s="16" t="s">
        <v>839</v>
      </c>
      <c r="Y3" s="13" t="s">
        <v>37</v>
      </c>
      <c r="Z3" s="13" t="s">
        <v>214</v>
      </c>
      <c r="AA3" s="45" t="s">
        <v>920</v>
      </c>
      <c r="AB3" s="68"/>
      <c r="AC3" s="71"/>
      <c r="AD3" s="71"/>
      <c r="AE3" s="72"/>
      <c r="AF3" s="71"/>
      <c r="AG3" s="71"/>
      <c r="AH3" s="65"/>
      <c r="AI3" s="65"/>
      <c r="AJ3" s="60"/>
      <c r="AK3" s="49">
        <v>43626</v>
      </c>
      <c r="AL3" s="63"/>
      <c r="AM3" s="63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</row>
    <row r="4" spans="1:415" ht="17.100000000000001" customHeight="1">
      <c r="A4" s="8" t="s">
        <v>143</v>
      </c>
      <c r="B4" s="8" t="s">
        <v>253</v>
      </c>
      <c r="C4" s="8" t="s">
        <v>42</v>
      </c>
      <c r="D4" s="8" t="s">
        <v>254</v>
      </c>
      <c r="E4" s="50">
        <v>247.38</v>
      </c>
      <c r="F4" s="2">
        <f>SUM(E4*$F$3)</f>
        <v>434587.28879999998</v>
      </c>
      <c r="G4" s="56">
        <v>48200.31</v>
      </c>
      <c r="H4" s="55">
        <v>9498</v>
      </c>
      <c r="I4" s="34">
        <f t="shared" ref="I4:I67" si="0">ROUND(H4*0.75,2)</f>
        <v>7123.5</v>
      </c>
      <c r="J4" s="35">
        <v>19326</v>
      </c>
      <c r="K4" s="35">
        <v>0</v>
      </c>
      <c r="L4" s="35">
        <v>0</v>
      </c>
      <c r="M4" s="35">
        <v>29787</v>
      </c>
      <c r="N4" s="2">
        <f t="shared" ref="N4:N67" si="1">SUM(G4+I4+J4+K4+L4+M4)</f>
        <v>104436.81</v>
      </c>
      <c r="O4" s="4">
        <f t="shared" ref="O4:O35" si="2">IF(F4&gt;N4,ROUND(SUM(F4-N4),0),0)</f>
        <v>330150</v>
      </c>
      <c r="P4" s="52">
        <v>117</v>
      </c>
      <c r="Q4" s="52">
        <v>64</v>
      </c>
      <c r="R4" s="4">
        <f t="shared" ref="R4:R67" si="3">ROUND(SUM(P4*Q4*1.39),0)</f>
        <v>10408</v>
      </c>
      <c r="S4" s="6">
        <f>ROUND(SUM(E4*$S$3),4)</f>
        <v>20767.550999999999</v>
      </c>
      <c r="T4" s="57">
        <v>3213354</v>
      </c>
      <c r="U4" s="6">
        <f t="shared" ref="U4:U67" si="4">ROUND(T4/1000,4)</f>
        <v>3213.3539999999998</v>
      </c>
      <c r="V4" s="6">
        <f t="shared" ref="V4:V67" si="5">IF(S4-U4&lt;0,0,S4-U4)</f>
        <v>17554.197</v>
      </c>
      <c r="W4" s="4">
        <f t="shared" ref="W4:W67" si="6">IF(V4&gt;0,ROUND(SUM(V4*$W$3),0),0)</f>
        <v>351084</v>
      </c>
      <c r="X4" s="19">
        <f t="shared" ref="X4:X67" si="7">SUM(O4+R4+W4)</f>
        <v>691642</v>
      </c>
      <c r="Y4" s="20">
        <v>0</v>
      </c>
      <c r="Z4" s="18">
        <v>0</v>
      </c>
      <c r="AA4" s="4">
        <f t="shared" ref="AA4:AA67" si="8">ROUND(X4+Z4,0)</f>
        <v>691642</v>
      </c>
      <c r="AB4" s="20"/>
      <c r="AC4" s="20"/>
      <c r="AD4" s="20"/>
      <c r="AE4" s="20"/>
      <c r="AF4" s="20"/>
      <c r="AG4" s="20"/>
      <c r="AH4" s="53">
        <v>0</v>
      </c>
      <c r="AI4" s="53">
        <v>0</v>
      </c>
      <c r="AJ4" s="22"/>
      <c r="AK4" s="28">
        <f t="shared" ref="AK4:AK67" si="9">SUM(AA4-AB4-AC4-AD4-AE4-AF4-AG4+AH4-AI4+AJ4)</f>
        <v>691642</v>
      </c>
      <c r="AL4" s="30" t="str">
        <f t="shared" ref="AL4:AL67" si="10">IF(O4&gt;0," ",1)</f>
        <v xml:space="preserve"> </v>
      </c>
      <c r="AM4" s="30" t="str">
        <f t="shared" ref="AM4:AM67" si="11">IF(W4&gt;0," ",1)</f>
        <v xml:space="preserve"> </v>
      </c>
    </row>
    <row r="5" spans="1:415" ht="17.100000000000001" customHeight="1">
      <c r="A5" s="8" t="s">
        <v>143</v>
      </c>
      <c r="B5" s="8" t="s">
        <v>253</v>
      </c>
      <c r="C5" s="8" t="s">
        <v>146</v>
      </c>
      <c r="D5" s="8" t="s">
        <v>255</v>
      </c>
      <c r="E5" s="50">
        <v>1055.1300000000001</v>
      </c>
      <c r="F5" s="2">
        <f t="shared" ref="F5:F68" si="12">SUM(E5*$F$3)</f>
        <v>1853610.1788000001</v>
      </c>
      <c r="G5" s="56">
        <v>57862.19</v>
      </c>
      <c r="H5" s="55">
        <v>49903</v>
      </c>
      <c r="I5" s="34">
        <f t="shared" si="0"/>
        <v>37427.25</v>
      </c>
      <c r="J5" s="35">
        <v>101920</v>
      </c>
      <c r="K5" s="35">
        <v>0</v>
      </c>
      <c r="L5" s="35">
        <v>0</v>
      </c>
      <c r="M5" s="35">
        <v>33378</v>
      </c>
      <c r="N5" s="2">
        <f t="shared" si="1"/>
        <v>230587.44</v>
      </c>
      <c r="O5" s="4">
        <f t="shared" si="2"/>
        <v>1623023</v>
      </c>
      <c r="P5" s="52">
        <v>552</v>
      </c>
      <c r="Q5" s="52">
        <v>33</v>
      </c>
      <c r="R5" s="4">
        <f t="shared" si="3"/>
        <v>25320</v>
      </c>
      <c r="S5" s="6">
        <f t="shared" ref="S5:S68" si="13">ROUND(SUM(E5*$S$3),4)</f>
        <v>88578.163499999995</v>
      </c>
      <c r="T5" s="57">
        <v>3857479</v>
      </c>
      <c r="U5" s="6">
        <f t="shared" si="4"/>
        <v>3857.4789999999998</v>
      </c>
      <c r="V5" s="6">
        <f t="shared" si="5"/>
        <v>84720.684499999988</v>
      </c>
      <c r="W5" s="4">
        <f t="shared" si="6"/>
        <v>1694414</v>
      </c>
      <c r="X5" s="19">
        <f t="shared" si="7"/>
        <v>3342757</v>
      </c>
      <c r="Y5" s="20">
        <v>0</v>
      </c>
      <c r="Z5" s="18">
        <v>0</v>
      </c>
      <c r="AA5" s="4">
        <f t="shared" si="8"/>
        <v>3342757</v>
      </c>
      <c r="AB5" s="20"/>
      <c r="AC5" s="20"/>
      <c r="AD5" s="20"/>
      <c r="AE5" s="20"/>
      <c r="AF5" s="20"/>
      <c r="AG5" s="20"/>
      <c r="AH5" s="53">
        <v>0</v>
      </c>
      <c r="AI5" s="53">
        <v>0</v>
      </c>
      <c r="AJ5" s="22"/>
      <c r="AK5" s="28">
        <f t="shared" si="9"/>
        <v>3342757</v>
      </c>
      <c r="AL5" s="30" t="str">
        <f t="shared" si="10"/>
        <v xml:space="preserve"> </v>
      </c>
      <c r="AM5" s="30" t="str">
        <f t="shared" si="11"/>
        <v xml:space="preserve"> </v>
      </c>
    </row>
    <row r="6" spans="1:415" ht="17.100000000000001" customHeight="1">
      <c r="A6" s="8" t="s">
        <v>143</v>
      </c>
      <c r="B6" s="8" t="s">
        <v>253</v>
      </c>
      <c r="C6" s="8" t="s">
        <v>147</v>
      </c>
      <c r="D6" s="8" t="s">
        <v>256</v>
      </c>
      <c r="E6" s="50">
        <v>380.72</v>
      </c>
      <c r="F6" s="2">
        <f t="shared" si="12"/>
        <v>668833.66720000003</v>
      </c>
      <c r="G6" s="56">
        <v>21416.720000000001</v>
      </c>
      <c r="H6" s="55">
        <v>15058</v>
      </c>
      <c r="I6" s="34">
        <f t="shared" si="0"/>
        <v>11293.5</v>
      </c>
      <c r="J6" s="35">
        <v>30870</v>
      </c>
      <c r="K6" s="35">
        <v>0</v>
      </c>
      <c r="L6" s="35">
        <v>0</v>
      </c>
      <c r="M6" s="35">
        <v>11818</v>
      </c>
      <c r="N6" s="2">
        <f t="shared" si="1"/>
        <v>75398.22</v>
      </c>
      <c r="O6" s="4">
        <f t="shared" si="2"/>
        <v>593435</v>
      </c>
      <c r="P6" s="52">
        <v>154</v>
      </c>
      <c r="Q6" s="52">
        <v>46</v>
      </c>
      <c r="R6" s="4">
        <f t="shared" si="3"/>
        <v>9847</v>
      </c>
      <c r="S6" s="6">
        <f t="shared" si="13"/>
        <v>31961.444</v>
      </c>
      <c r="T6" s="57">
        <v>1427781</v>
      </c>
      <c r="U6" s="6">
        <f t="shared" si="4"/>
        <v>1427.7809999999999</v>
      </c>
      <c r="V6" s="6">
        <f t="shared" si="5"/>
        <v>30533.663</v>
      </c>
      <c r="W6" s="4">
        <f t="shared" si="6"/>
        <v>610673</v>
      </c>
      <c r="X6" s="19">
        <f t="shared" si="7"/>
        <v>1213955</v>
      </c>
      <c r="Y6" s="20">
        <v>0</v>
      </c>
      <c r="Z6" s="18">
        <v>0</v>
      </c>
      <c r="AA6" s="4">
        <f t="shared" si="8"/>
        <v>1213955</v>
      </c>
      <c r="AB6" s="20"/>
      <c r="AC6" s="20"/>
      <c r="AD6" s="20"/>
      <c r="AE6" s="20"/>
      <c r="AF6" s="20"/>
      <c r="AG6" s="20"/>
      <c r="AH6" s="53">
        <v>0</v>
      </c>
      <c r="AI6" s="53">
        <v>0</v>
      </c>
      <c r="AJ6" s="22"/>
      <c r="AK6" s="28">
        <f t="shared" si="9"/>
        <v>1213955</v>
      </c>
      <c r="AL6" s="30" t="str">
        <f t="shared" si="10"/>
        <v xml:space="preserve"> </v>
      </c>
      <c r="AM6" s="30" t="str">
        <f t="shared" si="11"/>
        <v xml:space="preserve"> </v>
      </c>
    </row>
    <row r="7" spans="1:415" ht="17.100000000000001" customHeight="1">
      <c r="A7" s="8" t="s">
        <v>143</v>
      </c>
      <c r="B7" s="8" t="s">
        <v>253</v>
      </c>
      <c r="C7" s="8" t="s">
        <v>40</v>
      </c>
      <c r="D7" s="8" t="s">
        <v>257</v>
      </c>
      <c r="E7" s="50">
        <v>575.89</v>
      </c>
      <c r="F7" s="2">
        <f t="shared" si="12"/>
        <v>1011700.5164</v>
      </c>
      <c r="G7" s="56">
        <v>51784.91</v>
      </c>
      <c r="H7" s="55">
        <v>25872</v>
      </c>
      <c r="I7" s="34">
        <f t="shared" si="0"/>
        <v>19404</v>
      </c>
      <c r="J7" s="35">
        <v>52810</v>
      </c>
      <c r="K7" s="35">
        <v>0</v>
      </c>
      <c r="L7" s="35">
        <v>0</v>
      </c>
      <c r="M7" s="35">
        <v>16998</v>
      </c>
      <c r="N7" s="2">
        <f t="shared" si="1"/>
        <v>140996.91</v>
      </c>
      <c r="O7" s="4">
        <f t="shared" si="2"/>
        <v>870704</v>
      </c>
      <c r="P7" s="52">
        <v>319</v>
      </c>
      <c r="Q7" s="52">
        <v>33</v>
      </c>
      <c r="R7" s="4">
        <f t="shared" si="3"/>
        <v>14633</v>
      </c>
      <c r="S7" s="6">
        <f t="shared" si="13"/>
        <v>48345.965499999998</v>
      </c>
      <c r="T7" s="57">
        <v>3452327</v>
      </c>
      <c r="U7" s="6">
        <f t="shared" si="4"/>
        <v>3452.3270000000002</v>
      </c>
      <c r="V7" s="6">
        <f t="shared" si="5"/>
        <v>44893.638500000001</v>
      </c>
      <c r="W7" s="4">
        <f t="shared" si="6"/>
        <v>897873</v>
      </c>
      <c r="X7" s="19">
        <f t="shared" si="7"/>
        <v>1783210</v>
      </c>
      <c r="Y7" s="20">
        <v>0</v>
      </c>
      <c r="Z7" s="18">
        <v>0</v>
      </c>
      <c r="AA7" s="4">
        <f t="shared" si="8"/>
        <v>1783210</v>
      </c>
      <c r="AB7" s="20"/>
      <c r="AC7" s="20"/>
      <c r="AD7" s="20"/>
      <c r="AE7" s="20"/>
      <c r="AF7" s="20"/>
      <c r="AG7" s="20"/>
      <c r="AH7" s="53">
        <v>0</v>
      </c>
      <c r="AI7" s="53">
        <v>0</v>
      </c>
      <c r="AJ7" s="22"/>
      <c r="AK7" s="28">
        <f t="shared" si="9"/>
        <v>1783210</v>
      </c>
      <c r="AL7" s="30" t="str">
        <f t="shared" si="10"/>
        <v xml:space="preserve"> </v>
      </c>
      <c r="AM7" s="30" t="str">
        <f t="shared" si="11"/>
        <v xml:space="preserve"> </v>
      </c>
    </row>
    <row r="8" spans="1:415" ht="17.100000000000001" customHeight="1">
      <c r="A8" s="8" t="s">
        <v>143</v>
      </c>
      <c r="B8" s="8" t="s">
        <v>253</v>
      </c>
      <c r="C8" s="8" t="s">
        <v>41</v>
      </c>
      <c r="D8" s="8" t="s">
        <v>258</v>
      </c>
      <c r="E8" s="50">
        <v>267.39999999999998</v>
      </c>
      <c r="F8" s="2">
        <f t="shared" si="12"/>
        <v>469757.62399999995</v>
      </c>
      <c r="G8" s="56">
        <v>15451.61</v>
      </c>
      <c r="H8" s="55">
        <v>10196</v>
      </c>
      <c r="I8" s="34">
        <f t="shared" si="0"/>
        <v>7647</v>
      </c>
      <c r="J8" s="35">
        <v>20887</v>
      </c>
      <c r="K8" s="35">
        <v>0</v>
      </c>
      <c r="L8" s="35">
        <v>0</v>
      </c>
      <c r="M8" s="35">
        <v>6788</v>
      </c>
      <c r="N8" s="2">
        <f t="shared" si="1"/>
        <v>50773.61</v>
      </c>
      <c r="O8" s="4">
        <f t="shared" si="2"/>
        <v>418984</v>
      </c>
      <c r="P8" s="52">
        <v>142</v>
      </c>
      <c r="Q8" s="52">
        <v>33</v>
      </c>
      <c r="R8" s="4">
        <f t="shared" si="3"/>
        <v>6514</v>
      </c>
      <c r="S8" s="6">
        <f t="shared" si="13"/>
        <v>22448.23</v>
      </c>
      <c r="T8" s="57">
        <v>1030107</v>
      </c>
      <c r="U8" s="6">
        <f t="shared" si="4"/>
        <v>1030.107</v>
      </c>
      <c r="V8" s="6">
        <f t="shared" si="5"/>
        <v>21418.123</v>
      </c>
      <c r="W8" s="4">
        <f t="shared" si="6"/>
        <v>428362</v>
      </c>
      <c r="X8" s="19">
        <f t="shared" si="7"/>
        <v>853860</v>
      </c>
      <c r="Y8" s="20">
        <v>0</v>
      </c>
      <c r="Z8" s="18">
        <v>0</v>
      </c>
      <c r="AA8" s="4">
        <f t="shared" si="8"/>
        <v>853860</v>
      </c>
      <c r="AB8" s="20"/>
      <c r="AC8" s="20"/>
      <c r="AD8" s="20"/>
      <c r="AE8" s="20"/>
      <c r="AF8" s="20"/>
      <c r="AG8" s="20"/>
      <c r="AH8" s="53">
        <v>0</v>
      </c>
      <c r="AI8" s="53">
        <v>0</v>
      </c>
      <c r="AJ8" s="22"/>
      <c r="AK8" s="28">
        <f t="shared" si="9"/>
        <v>853860</v>
      </c>
      <c r="AL8" s="30" t="str">
        <f t="shared" si="10"/>
        <v xml:space="preserve"> </v>
      </c>
      <c r="AM8" s="30" t="str">
        <f t="shared" si="11"/>
        <v xml:space="preserve"> </v>
      </c>
    </row>
    <row r="9" spans="1:415" ht="17.100000000000001" customHeight="1">
      <c r="A9" s="8" t="s">
        <v>143</v>
      </c>
      <c r="B9" s="8" t="s">
        <v>253</v>
      </c>
      <c r="C9" s="8" t="s">
        <v>206</v>
      </c>
      <c r="D9" s="8" t="s">
        <v>259</v>
      </c>
      <c r="E9" s="50">
        <v>177.56</v>
      </c>
      <c r="F9" s="2">
        <f t="shared" si="12"/>
        <v>311930.30560000002</v>
      </c>
      <c r="G9" s="56">
        <v>26620.7</v>
      </c>
      <c r="H9" s="55">
        <v>7325</v>
      </c>
      <c r="I9" s="34">
        <f t="shared" si="0"/>
        <v>5493.75</v>
      </c>
      <c r="J9" s="35">
        <v>14948</v>
      </c>
      <c r="K9" s="35">
        <v>0</v>
      </c>
      <c r="L9" s="35">
        <v>0</v>
      </c>
      <c r="M9" s="35">
        <v>17522</v>
      </c>
      <c r="N9" s="2">
        <f t="shared" si="1"/>
        <v>64584.45</v>
      </c>
      <c r="O9" s="4">
        <f t="shared" si="2"/>
        <v>247346</v>
      </c>
      <c r="P9" s="52">
        <v>54</v>
      </c>
      <c r="Q9" s="52">
        <v>90</v>
      </c>
      <c r="R9" s="4">
        <f t="shared" si="3"/>
        <v>6755</v>
      </c>
      <c r="S9" s="6">
        <f t="shared" si="13"/>
        <v>14906.162</v>
      </c>
      <c r="T9" s="57">
        <v>1774713</v>
      </c>
      <c r="U9" s="6">
        <f t="shared" si="4"/>
        <v>1774.713</v>
      </c>
      <c r="V9" s="6">
        <f t="shared" si="5"/>
        <v>13131.449000000001</v>
      </c>
      <c r="W9" s="4">
        <f t="shared" si="6"/>
        <v>262629</v>
      </c>
      <c r="X9" s="19">
        <f t="shared" si="7"/>
        <v>516730</v>
      </c>
      <c r="Y9" s="20">
        <v>0</v>
      </c>
      <c r="Z9" s="18">
        <v>0</v>
      </c>
      <c r="AA9" s="4">
        <f t="shared" si="8"/>
        <v>516730</v>
      </c>
      <c r="AB9" s="20"/>
      <c r="AC9" s="20"/>
      <c r="AD9" s="20"/>
      <c r="AE9" s="20"/>
      <c r="AF9" s="20"/>
      <c r="AG9" s="20"/>
      <c r="AH9" s="53">
        <v>0</v>
      </c>
      <c r="AI9" s="53">
        <v>0</v>
      </c>
      <c r="AJ9" s="22"/>
      <c r="AK9" s="28">
        <f t="shared" si="9"/>
        <v>516730</v>
      </c>
      <c r="AL9" s="30" t="str">
        <f t="shared" si="10"/>
        <v xml:space="preserve"> </v>
      </c>
      <c r="AM9" s="30" t="str">
        <f t="shared" si="11"/>
        <v xml:space="preserve"> </v>
      </c>
    </row>
    <row r="10" spans="1:415" ht="17.100000000000001" customHeight="1">
      <c r="A10" s="8" t="s">
        <v>143</v>
      </c>
      <c r="B10" s="8" t="s">
        <v>253</v>
      </c>
      <c r="C10" s="8" t="s">
        <v>207</v>
      </c>
      <c r="D10" s="8" t="s">
        <v>260</v>
      </c>
      <c r="E10" s="50">
        <v>504.84</v>
      </c>
      <c r="F10" s="2">
        <f t="shared" si="12"/>
        <v>886882.7183999999</v>
      </c>
      <c r="G10" s="56">
        <v>108282.83</v>
      </c>
      <c r="H10" s="55">
        <v>21831</v>
      </c>
      <c r="I10" s="34">
        <f t="shared" si="0"/>
        <v>16373.25</v>
      </c>
      <c r="J10" s="35">
        <v>44435</v>
      </c>
      <c r="K10" s="35">
        <v>0</v>
      </c>
      <c r="L10" s="35">
        <v>110680</v>
      </c>
      <c r="M10" s="35">
        <v>42867</v>
      </c>
      <c r="N10" s="2">
        <f t="shared" si="1"/>
        <v>322638.08000000002</v>
      </c>
      <c r="O10" s="4">
        <f t="shared" si="2"/>
        <v>564245</v>
      </c>
      <c r="P10" s="52">
        <v>197</v>
      </c>
      <c r="Q10" s="52">
        <v>64</v>
      </c>
      <c r="R10" s="4">
        <f t="shared" si="3"/>
        <v>17525</v>
      </c>
      <c r="S10" s="6">
        <f t="shared" si="13"/>
        <v>42381.317999999999</v>
      </c>
      <c r="T10" s="57">
        <v>7218855</v>
      </c>
      <c r="U10" s="6">
        <f t="shared" si="4"/>
        <v>7218.8549999999996</v>
      </c>
      <c r="V10" s="6">
        <f t="shared" si="5"/>
        <v>35162.463000000003</v>
      </c>
      <c r="W10" s="4">
        <f t="shared" si="6"/>
        <v>703249</v>
      </c>
      <c r="X10" s="19">
        <f t="shared" si="7"/>
        <v>1285019</v>
      </c>
      <c r="Y10" s="20">
        <v>0</v>
      </c>
      <c r="Z10" s="18">
        <v>0</v>
      </c>
      <c r="AA10" s="4">
        <f t="shared" si="8"/>
        <v>1285019</v>
      </c>
      <c r="AB10" s="20"/>
      <c r="AC10" s="20"/>
      <c r="AD10" s="20"/>
      <c r="AE10" s="20"/>
      <c r="AF10" s="20"/>
      <c r="AG10" s="20"/>
      <c r="AH10" s="53">
        <v>0</v>
      </c>
      <c r="AI10" s="53">
        <v>0</v>
      </c>
      <c r="AJ10" s="22"/>
      <c r="AK10" s="28">
        <f t="shared" si="9"/>
        <v>1285019</v>
      </c>
      <c r="AL10" s="30" t="str">
        <f t="shared" si="10"/>
        <v xml:space="preserve"> </v>
      </c>
      <c r="AM10" s="30" t="str">
        <f t="shared" si="11"/>
        <v xml:space="preserve"> </v>
      </c>
    </row>
    <row r="11" spans="1:415" ht="17.100000000000001" customHeight="1">
      <c r="A11" s="8" t="s">
        <v>143</v>
      </c>
      <c r="B11" s="8" t="s">
        <v>253</v>
      </c>
      <c r="C11" s="8" t="s">
        <v>208</v>
      </c>
      <c r="D11" s="8" t="s">
        <v>261</v>
      </c>
      <c r="E11" s="50">
        <v>1957.79</v>
      </c>
      <c r="F11" s="2">
        <f t="shared" si="12"/>
        <v>3439367.1603999999</v>
      </c>
      <c r="G11" s="56">
        <v>447596.7</v>
      </c>
      <c r="H11" s="55">
        <v>87277</v>
      </c>
      <c r="I11" s="34">
        <f t="shared" si="0"/>
        <v>65457.75</v>
      </c>
      <c r="J11" s="35">
        <v>175303</v>
      </c>
      <c r="K11" s="35">
        <v>0</v>
      </c>
      <c r="L11" s="35">
        <v>429836</v>
      </c>
      <c r="M11" s="35">
        <v>190243</v>
      </c>
      <c r="N11" s="2">
        <f t="shared" si="1"/>
        <v>1308436.45</v>
      </c>
      <c r="O11" s="4">
        <f t="shared" si="2"/>
        <v>2130931</v>
      </c>
      <c r="P11" s="52">
        <v>819</v>
      </c>
      <c r="Q11" s="52">
        <v>66</v>
      </c>
      <c r="R11" s="4">
        <f t="shared" si="3"/>
        <v>75135</v>
      </c>
      <c r="S11" s="6">
        <f t="shared" si="13"/>
        <v>164356.4705</v>
      </c>
      <c r="T11" s="57">
        <v>29822167</v>
      </c>
      <c r="U11" s="6">
        <f t="shared" si="4"/>
        <v>29822.167000000001</v>
      </c>
      <c r="V11" s="6">
        <f t="shared" si="5"/>
        <v>134534.30349999998</v>
      </c>
      <c r="W11" s="4">
        <f t="shared" si="6"/>
        <v>2690686</v>
      </c>
      <c r="X11" s="19">
        <f t="shared" si="7"/>
        <v>4896752</v>
      </c>
      <c r="Y11" s="20">
        <v>0</v>
      </c>
      <c r="Z11" s="18">
        <v>0</v>
      </c>
      <c r="AA11" s="4">
        <f t="shared" si="8"/>
        <v>4896752</v>
      </c>
      <c r="AB11" s="20"/>
      <c r="AC11" s="20"/>
      <c r="AD11" s="20"/>
      <c r="AE11" s="20"/>
      <c r="AF11" s="20"/>
      <c r="AG11" s="20"/>
      <c r="AH11" s="53">
        <v>0</v>
      </c>
      <c r="AI11" s="53">
        <v>0</v>
      </c>
      <c r="AJ11" s="22"/>
      <c r="AK11" s="28">
        <f t="shared" si="9"/>
        <v>4896752</v>
      </c>
      <c r="AL11" s="30" t="str">
        <f t="shared" si="10"/>
        <v xml:space="preserve"> </v>
      </c>
      <c r="AM11" s="30" t="str">
        <f t="shared" si="11"/>
        <v xml:space="preserve"> </v>
      </c>
    </row>
    <row r="12" spans="1:415" ht="17.100000000000001" customHeight="1">
      <c r="A12" s="8" t="s">
        <v>143</v>
      </c>
      <c r="B12" s="8" t="s">
        <v>253</v>
      </c>
      <c r="C12" s="8" t="s">
        <v>209</v>
      </c>
      <c r="D12" s="8" t="s">
        <v>262</v>
      </c>
      <c r="E12" s="50">
        <v>2325.0300000000002</v>
      </c>
      <c r="F12" s="2">
        <f t="shared" si="12"/>
        <v>4084519.7028000006</v>
      </c>
      <c r="G12" s="56">
        <v>459860.72</v>
      </c>
      <c r="H12" s="55">
        <v>91444</v>
      </c>
      <c r="I12" s="34">
        <f t="shared" si="0"/>
        <v>68583</v>
      </c>
      <c r="J12" s="35">
        <v>186435</v>
      </c>
      <c r="K12" s="35">
        <v>0</v>
      </c>
      <c r="L12" s="35">
        <v>462159</v>
      </c>
      <c r="M12" s="35">
        <v>93278</v>
      </c>
      <c r="N12" s="2">
        <f t="shared" si="1"/>
        <v>1270315.72</v>
      </c>
      <c r="O12" s="4">
        <f t="shared" si="2"/>
        <v>2814204</v>
      </c>
      <c r="P12" s="52">
        <v>917</v>
      </c>
      <c r="Q12" s="52">
        <v>59</v>
      </c>
      <c r="R12" s="4">
        <f t="shared" si="3"/>
        <v>75203</v>
      </c>
      <c r="S12" s="6">
        <f t="shared" si="13"/>
        <v>195186.26850000001</v>
      </c>
      <c r="T12" s="57">
        <v>30657381</v>
      </c>
      <c r="U12" s="6">
        <f t="shared" si="4"/>
        <v>30657.381000000001</v>
      </c>
      <c r="V12" s="6">
        <f t="shared" si="5"/>
        <v>164528.88750000001</v>
      </c>
      <c r="W12" s="4">
        <f t="shared" si="6"/>
        <v>3290578</v>
      </c>
      <c r="X12" s="19">
        <f t="shared" si="7"/>
        <v>6179985</v>
      </c>
      <c r="Y12" s="20">
        <v>0</v>
      </c>
      <c r="Z12" s="18">
        <v>0</v>
      </c>
      <c r="AA12" s="4">
        <f t="shared" si="8"/>
        <v>6179985</v>
      </c>
      <c r="AB12" s="20"/>
      <c r="AC12" s="20"/>
      <c r="AD12" s="20"/>
      <c r="AE12" s="20"/>
      <c r="AF12" s="20"/>
      <c r="AG12" s="20"/>
      <c r="AH12" s="53">
        <v>0</v>
      </c>
      <c r="AI12" s="53">
        <v>0</v>
      </c>
      <c r="AJ12" s="22"/>
      <c r="AK12" s="28">
        <f t="shared" si="9"/>
        <v>6179985</v>
      </c>
      <c r="AL12" s="30" t="str">
        <f t="shared" si="10"/>
        <v xml:space="preserve"> </v>
      </c>
      <c r="AM12" s="30" t="str">
        <f t="shared" si="11"/>
        <v xml:space="preserve"> </v>
      </c>
    </row>
    <row r="13" spans="1:415" ht="17.100000000000001" customHeight="1">
      <c r="A13" s="8" t="s">
        <v>143</v>
      </c>
      <c r="B13" s="8" t="s">
        <v>253</v>
      </c>
      <c r="C13" s="8" t="s">
        <v>238</v>
      </c>
      <c r="D13" s="8" t="s">
        <v>263</v>
      </c>
      <c r="E13" s="50">
        <v>364.2</v>
      </c>
      <c r="F13" s="2">
        <f t="shared" si="12"/>
        <v>639811.99199999997</v>
      </c>
      <c r="G13" s="56">
        <v>29399.43</v>
      </c>
      <c r="H13" s="55">
        <v>14586</v>
      </c>
      <c r="I13" s="34">
        <f t="shared" si="0"/>
        <v>10939.5</v>
      </c>
      <c r="J13" s="35">
        <v>29912</v>
      </c>
      <c r="K13" s="35">
        <v>0</v>
      </c>
      <c r="L13" s="35">
        <v>72785</v>
      </c>
      <c r="M13" s="35">
        <v>14635</v>
      </c>
      <c r="N13" s="2">
        <f t="shared" si="1"/>
        <v>157670.93</v>
      </c>
      <c r="O13" s="4">
        <f t="shared" si="2"/>
        <v>482141</v>
      </c>
      <c r="P13" s="52">
        <v>179</v>
      </c>
      <c r="Q13" s="52">
        <v>92</v>
      </c>
      <c r="R13" s="4">
        <f t="shared" si="3"/>
        <v>22891</v>
      </c>
      <c r="S13" s="6">
        <f t="shared" si="13"/>
        <v>30574.59</v>
      </c>
      <c r="T13" s="57">
        <v>1959962</v>
      </c>
      <c r="U13" s="6">
        <f t="shared" si="4"/>
        <v>1959.962</v>
      </c>
      <c r="V13" s="6">
        <f t="shared" si="5"/>
        <v>28614.628000000001</v>
      </c>
      <c r="W13" s="4">
        <f t="shared" si="6"/>
        <v>572293</v>
      </c>
      <c r="X13" s="19">
        <f t="shared" si="7"/>
        <v>1077325</v>
      </c>
      <c r="Y13" s="20">
        <v>0</v>
      </c>
      <c r="Z13" s="18">
        <v>0</v>
      </c>
      <c r="AA13" s="4">
        <f t="shared" si="8"/>
        <v>1077325</v>
      </c>
      <c r="AB13" s="20"/>
      <c r="AC13" s="20"/>
      <c r="AD13" s="20"/>
      <c r="AE13" s="20"/>
      <c r="AF13" s="20"/>
      <c r="AG13" s="20"/>
      <c r="AH13" s="53">
        <v>0</v>
      </c>
      <c r="AI13" s="53">
        <v>0</v>
      </c>
      <c r="AJ13" s="22"/>
      <c r="AK13" s="28">
        <f t="shared" si="9"/>
        <v>1077325</v>
      </c>
      <c r="AL13" s="30" t="str">
        <f t="shared" si="10"/>
        <v xml:space="preserve"> </v>
      </c>
      <c r="AM13" s="30" t="str">
        <f t="shared" si="11"/>
        <v xml:space="preserve"> </v>
      </c>
    </row>
    <row r="14" spans="1:415" ht="17.100000000000001" customHeight="1">
      <c r="A14" s="8" t="s">
        <v>50</v>
      </c>
      <c r="B14" s="8" t="s">
        <v>264</v>
      </c>
      <c r="C14" s="8" t="s">
        <v>51</v>
      </c>
      <c r="D14" s="8" t="s">
        <v>265</v>
      </c>
      <c r="E14" s="50">
        <v>391.35</v>
      </c>
      <c r="F14" s="2">
        <f t="shared" si="12"/>
        <v>687508.02600000007</v>
      </c>
      <c r="G14" s="56">
        <v>635175.46</v>
      </c>
      <c r="H14" s="55">
        <v>101083</v>
      </c>
      <c r="I14" s="34">
        <f t="shared" si="0"/>
        <v>75812.25</v>
      </c>
      <c r="J14" s="35">
        <v>27348</v>
      </c>
      <c r="K14" s="35">
        <v>872314</v>
      </c>
      <c r="L14" s="35">
        <v>66150</v>
      </c>
      <c r="M14" s="35">
        <v>234579</v>
      </c>
      <c r="N14" s="2">
        <f t="shared" si="1"/>
        <v>1911378.71</v>
      </c>
      <c r="O14" s="4">
        <f t="shared" si="2"/>
        <v>0</v>
      </c>
      <c r="P14" s="52">
        <v>95</v>
      </c>
      <c r="Q14" s="52">
        <v>161</v>
      </c>
      <c r="R14" s="4">
        <f t="shared" si="3"/>
        <v>21260</v>
      </c>
      <c r="S14" s="6">
        <f t="shared" si="13"/>
        <v>32853.832499999997</v>
      </c>
      <c r="T14" s="57">
        <v>35170291</v>
      </c>
      <c r="U14" s="6">
        <f t="shared" si="4"/>
        <v>35170.290999999997</v>
      </c>
      <c r="V14" s="6">
        <f t="shared" si="5"/>
        <v>0</v>
      </c>
      <c r="W14" s="4">
        <f t="shared" si="6"/>
        <v>0</v>
      </c>
      <c r="X14" s="19">
        <f t="shared" si="7"/>
        <v>21260</v>
      </c>
      <c r="Y14" s="20">
        <v>0</v>
      </c>
      <c r="Z14" s="18">
        <v>0</v>
      </c>
      <c r="AA14" s="4">
        <f t="shared" si="8"/>
        <v>21260</v>
      </c>
      <c r="AB14" s="20"/>
      <c r="AC14" s="20"/>
      <c r="AD14" s="20"/>
      <c r="AE14" s="20"/>
      <c r="AF14" s="20"/>
      <c r="AG14" s="20"/>
      <c r="AH14" s="53">
        <v>0</v>
      </c>
      <c r="AI14" s="53">
        <v>0</v>
      </c>
      <c r="AJ14" s="22"/>
      <c r="AK14" s="28">
        <f t="shared" si="9"/>
        <v>21260</v>
      </c>
      <c r="AL14" s="30">
        <f t="shared" si="10"/>
        <v>1</v>
      </c>
      <c r="AM14" s="30">
        <f t="shared" si="11"/>
        <v>1</v>
      </c>
    </row>
    <row r="15" spans="1:415" ht="17.100000000000001" customHeight="1">
      <c r="A15" s="8" t="s">
        <v>50</v>
      </c>
      <c r="B15" s="8" t="s">
        <v>264</v>
      </c>
      <c r="C15" s="8" t="s">
        <v>52</v>
      </c>
      <c r="D15" s="8" t="s">
        <v>266</v>
      </c>
      <c r="E15" s="50">
        <v>706.86</v>
      </c>
      <c r="F15" s="2">
        <f t="shared" si="12"/>
        <v>1241783.3736</v>
      </c>
      <c r="G15" s="56">
        <v>595287.4</v>
      </c>
      <c r="H15" s="55">
        <v>231851</v>
      </c>
      <c r="I15" s="34">
        <f t="shared" si="0"/>
        <v>173888.25</v>
      </c>
      <c r="J15" s="35">
        <v>62416</v>
      </c>
      <c r="K15" s="35">
        <v>1999822</v>
      </c>
      <c r="L15" s="35">
        <v>152849</v>
      </c>
      <c r="M15" s="35">
        <v>169432</v>
      </c>
      <c r="N15" s="2">
        <f t="shared" si="1"/>
        <v>3153694.65</v>
      </c>
      <c r="O15" s="4">
        <f t="shared" si="2"/>
        <v>0</v>
      </c>
      <c r="P15" s="52">
        <v>95</v>
      </c>
      <c r="Q15" s="52">
        <v>136</v>
      </c>
      <c r="R15" s="4">
        <f t="shared" si="3"/>
        <v>17959</v>
      </c>
      <c r="S15" s="6">
        <f t="shared" si="13"/>
        <v>59340.896999999997</v>
      </c>
      <c r="T15" s="57">
        <v>31323682</v>
      </c>
      <c r="U15" s="6">
        <f t="shared" si="4"/>
        <v>31323.682000000001</v>
      </c>
      <c r="V15" s="6">
        <f t="shared" si="5"/>
        <v>28017.214999999997</v>
      </c>
      <c r="W15" s="4">
        <f t="shared" si="6"/>
        <v>560344</v>
      </c>
      <c r="X15" s="19">
        <f t="shared" si="7"/>
        <v>578303</v>
      </c>
      <c r="Y15" s="20">
        <v>0</v>
      </c>
      <c r="Z15" s="18">
        <v>0</v>
      </c>
      <c r="AA15" s="4">
        <f t="shared" si="8"/>
        <v>578303</v>
      </c>
      <c r="AB15" s="20"/>
      <c r="AC15" s="20"/>
      <c r="AD15" s="20">
        <v>93856</v>
      </c>
      <c r="AE15" s="20"/>
      <c r="AF15" s="20"/>
      <c r="AG15" s="20"/>
      <c r="AH15" s="53">
        <v>0</v>
      </c>
      <c r="AI15" s="53">
        <v>0</v>
      </c>
      <c r="AJ15" s="22"/>
      <c r="AK15" s="28">
        <f t="shared" si="9"/>
        <v>484447</v>
      </c>
      <c r="AL15" s="30">
        <f t="shared" si="10"/>
        <v>1</v>
      </c>
      <c r="AM15" s="30" t="str">
        <f t="shared" si="11"/>
        <v xml:space="preserve"> </v>
      </c>
    </row>
    <row r="16" spans="1:415" ht="17.100000000000001" customHeight="1">
      <c r="A16" s="8" t="s">
        <v>50</v>
      </c>
      <c r="B16" s="8" t="s">
        <v>264</v>
      </c>
      <c r="C16" s="8" t="s">
        <v>77</v>
      </c>
      <c r="D16" s="8" t="s">
        <v>267</v>
      </c>
      <c r="E16" s="50">
        <v>629.36</v>
      </c>
      <c r="F16" s="2">
        <f t="shared" si="12"/>
        <v>1105634.4735999999</v>
      </c>
      <c r="G16" s="56">
        <v>579859.91999999993</v>
      </c>
      <c r="H16" s="55">
        <v>152887</v>
      </c>
      <c r="I16" s="34">
        <f t="shared" si="0"/>
        <v>114665.25</v>
      </c>
      <c r="J16" s="35">
        <v>41161</v>
      </c>
      <c r="K16" s="35">
        <v>1317011</v>
      </c>
      <c r="L16" s="35">
        <v>101512</v>
      </c>
      <c r="M16" s="35">
        <v>242438</v>
      </c>
      <c r="N16" s="2">
        <f t="shared" si="1"/>
        <v>2396647.17</v>
      </c>
      <c r="O16" s="4">
        <f t="shared" si="2"/>
        <v>0</v>
      </c>
      <c r="P16" s="52">
        <v>232</v>
      </c>
      <c r="Q16" s="52">
        <v>130</v>
      </c>
      <c r="R16" s="4">
        <f t="shared" si="3"/>
        <v>41922</v>
      </c>
      <c r="S16" s="6">
        <f t="shared" si="13"/>
        <v>52834.771999999997</v>
      </c>
      <c r="T16" s="57">
        <v>33499947</v>
      </c>
      <c r="U16" s="6">
        <f t="shared" si="4"/>
        <v>33499.947</v>
      </c>
      <c r="V16" s="6">
        <f t="shared" si="5"/>
        <v>19334.824999999997</v>
      </c>
      <c r="W16" s="4">
        <f t="shared" si="6"/>
        <v>386697</v>
      </c>
      <c r="X16" s="19">
        <f t="shared" si="7"/>
        <v>428619</v>
      </c>
      <c r="Y16" s="20">
        <v>0</v>
      </c>
      <c r="Z16" s="18">
        <v>0</v>
      </c>
      <c r="AA16" s="4">
        <f t="shared" si="8"/>
        <v>428619</v>
      </c>
      <c r="AB16" s="20"/>
      <c r="AC16" s="20"/>
      <c r="AD16" s="20">
        <v>156711</v>
      </c>
      <c r="AE16" s="20"/>
      <c r="AF16" s="20"/>
      <c r="AG16" s="20"/>
      <c r="AH16" s="53">
        <v>0</v>
      </c>
      <c r="AI16" s="53">
        <v>0</v>
      </c>
      <c r="AJ16" s="22"/>
      <c r="AK16" s="28">
        <f t="shared" si="9"/>
        <v>271908</v>
      </c>
      <c r="AL16" s="30">
        <f t="shared" si="10"/>
        <v>1</v>
      </c>
      <c r="AM16" s="30" t="str">
        <f t="shared" si="11"/>
        <v xml:space="preserve"> </v>
      </c>
    </row>
    <row r="17" spans="1:39" ht="17.100000000000001" customHeight="1">
      <c r="A17" s="8" t="s">
        <v>78</v>
      </c>
      <c r="B17" s="8" t="s">
        <v>268</v>
      </c>
      <c r="C17" s="8" t="s">
        <v>79</v>
      </c>
      <c r="D17" s="8" t="s">
        <v>269</v>
      </c>
      <c r="E17" s="50">
        <v>494.88</v>
      </c>
      <c r="F17" s="2">
        <f t="shared" si="12"/>
        <v>869385.38879999996</v>
      </c>
      <c r="G17" s="56">
        <v>102991.89</v>
      </c>
      <c r="H17" s="55">
        <v>27069</v>
      </c>
      <c r="I17" s="34">
        <f t="shared" si="0"/>
        <v>20301.75</v>
      </c>
      <c r="J17" s="35">
        <v>35497</v>
      </c>
      <c r="K17" s="35">
        <v>0</v>
      </c>
      <c r="L17" s="35">
        <v>0</v>
      </c>
      <c r="M17" s="35">
        <v>79257</v>
      </c>
      <c r="N17" s="2">
        <f t="shared" si="1"/>
        <v>238047.64</v>
      </c>
      <c r="O17" s="4">
        <f t="shared" si="2"/>
        <v>631338</v>
      </c>
      <c r="P17" s="52">
        <v>227</v>
      </c>
      <c r="Q17" s="52">
        <v>79</v>
      </c>
      <c r="R17" s="4">
        <f t="shared" si="3"/>
        <v>24927</v>
      </c>
      <c r="S17" s="6">
        <f t="shared" si="13"/>
        <v>41545.175999999999</v>
      </c>
      <c r="T17" s="57">
        <v>6272344</v>
      </c>
      <c r="U17" s="6">
        <f t="shared" si="4"/>
        <v>6272.3440000000001</v>
      </c>
      <c r="V17" s="6">
        <f t="shared" si="5"/>
        <v>35272.832000000002</v>
      </c>
      <c r="W17" s="4">
        <f t="shared" si="6"/>
        <v>705457</v>
      </c>
      <c r="X17" s="19">
        <f t="shared" si="7"/>
        <v>1361722</v>
      </c>
      <c r="Y17" s="20">
        <v>0</v>
      </c>
      <c r="Z17" s="18">
        <v>0</v>
      </c>
      <c r="AA17" s="4">
        <f t="shared" si="8"/>
        <v>1361722</v>
      </c>
      <c r="AB17" s="20"/>
      <c r="AC17" s="20"/>
      <c r="AD17" s="20"/>
      <c r="AE17" s="20"/>
      <c r="AF17" s="20"/>
      <c r="AG17" s="20"/>
      <c r="AH17" s="53">
        <v>0</v>
      </c>
      <c r="AI17" s="53">
        <v>0</v>
      </c>
      <c r="AJ17" s="22"/>
      <c r="AK17" s="28">
        <f t="shared" si="9"/>
        <v>1361722</v>
      </c>
      <c r="AL17" s="30" t="str">
        <f t="shared" si="10"/>
        <v xml:space="preserve"> </v>
      </c>
      <c r="AM17" s="30" t="str">
        <f t="shared" si="11"/>
        <v xml:space="preserve"> </v>
      </c>
    </row>
    <row r="18" spans="1:39" ht="17.100000000000001" customHeight="1">
      <c r="A18" s="8" t="s">
        <v>78</v>
      </c>
      <c r="B18" s="8" t="s">
        <v>268</v>
      </c>
      <c r="C18" s="8" t="s">
        <v>146</v>
      </c>
      <c r="D18" s="8" t="s">
        <v>270</v>
      </c>
      <c r="E18" s="50">
        <v>543.03</v>
      </c>
      <c r="F18" s="2">
        <f t="shared" si="12"/>
        <v>953973.3827999999</v>
      </c>
      <c r="G18" s="56">
        <v>132488.54999999999</v>
      </c>
      <c r="H18" s="55">
        <v>31015</v>
      </c>
      <c r="I18" s="34">
        <f t="shared" si="0"/>
        <v>23261.25</v>
      </c>
      <c r="J18" s="35">
        <v>40489</v>
      </c>
      <c r="K18" s="35">
        <v>0</v>
      </c>
      <c r="L18" s="35">
        <v>0</v>
      </c>
      <c r="M18" s="35">
        <v>85111</v>
      </c>
      <c r="N18" s="2">
        <f t="shared" si="1"/>
        <v>281349.8</v>
      </c>
      <c r="O18" s="4">
        <f t="shared" si="2"/>
        <v>672624</v>
      </c>
      <c r="P18" s="52">
        <v>242</v>
      </c>
      <c r="Q18" s="52">
        <v>92</v>
      </c>
      <c r="R18" s="4">
        <f t="shared" si="3"/>
        <v>30947</v>
      </c>
      <c r="S18" s="6">
        <f t="shared" si="13"/>
        <v>45587.368499999997</v>
      </c>
      <c r="T18" s="57">
        <v>7821048</v>
      </c>
      <c r="U18" s="6">
        <f t="shared" si="4"/>
        <v>7821.0479999999998</v>
      </c>
      <c r="V18" s="6">
        <f t="shared" si="5"/>
        <v>37766.320499999994</v>
      </c>
      <c r="W18" s="4">
        <f t="shared" si="6"/>
        <v>755326</v>
      </c>
      <c r="X18" s="19">
        <f t="shared" si="7"/>
        <v>1458897</v>
      </c>
      <c r="Y18" s="20">
        <v>0</v>
      </c>
      <c r="Z18" s="18">
        <v>0</v>
      </c>
      <c r="AA18" s="4">
        <f t="shared" si="8"/>
        <v>1458897</v>
      </c>
      <c r="AB18" s="20"/>
      <c r="AC18" s="20"/>
      <c r="AD18" s="20"/>
      <c r="AE18" s="20"/>
      <c r="AF18" s="20"/>
      <c r="AG18" s="20"/>
      <c r="AH18" s="53">
        <v>0</v>
      </c>
      <c r="AI18" s="53">
        <v>0</v>
      </c>
      <c r="AJ18" s="22"/>
      <c r="AK18" s="28">
        <f t="shared" si="9"/>
        <v>1458897</v>
      </c>
      <c r="AL18" s="30" t="str">
        <f t="shared" si="10"/>
        <v xml:space="preserve"> </v>
      </c>
      <c r="AM18" s="30" t="str">
        <f t="shared" si="11"/>
        <v xml:space="preserve"> </v>
      </c>
    </row>
    <row r="19" spans="1:39" ht="17.100000000000001" customHeight="1">
      <c r="A19" s="8" t="s">
        <v>78</v>
      </c>
      <c r="B19" s="8" t="s">
        <v>268</v>
      </c>
      <c r="C19" s="8" t="s">
        <v>56</v>
      </c>
      <c r="D19" s="8" t="s">
        <v>271</v>
      </c>
      <c r="E19" s="50">
        <v>448.22</v>
      </c>
      <c r="F19" s="2">
        <f t="shared" si="12"/>
        <v>787414.96720000007</v>
      </c>
      <c r="G19" s="56">
        <v>104698.54</v>
      </c>
      <c r="H19" s="55">
        <v>26039</v>
      </c>
      <c r="I19" s="34">
        <f t="shared" si="0"/>
        <v>19529.25</v>
      </c>
      <c r="J19" s="35">
        <v>37241</v>
      </c>
      <c r="K19" s="35">
        <v>14336</v>
      </c>
      <c r="L19" s="35">
        <v>92341</v>
      </c>
      <c r="M19" s="35">
        <v>49563</v>
      </c>
      <c r="N19" s="2">
        <f t="shared" si="1"/>
        <v>317708.78999999998</v>
      </c>
      <c r="O19" s="4">
        <f t="shared" si="2"/>
        <v>469706</v>
      </c>
      <c r="P19" s="52">
        <v>179</v>
      </c>
      <c r="Q19" s="52">
        <v>95</v>
      </c>
      <c r="R19" s="4">
        <f t="shared" si="3"/>
        <v>23637</v>
      </c>
      <c r="S19" s="6">
        <f t="shared" si="13"/>
        <v>37628.069000000003</v>
      </c>
      <c r="T19" s="57">
        <v>6572475</v>
      </c>
      <c r="U19" s="6">
        <f t="shared" si="4"/>
        <v>6572.4750000000004</v>
      </c>
      <c r="V19" s="6">
        <f t="shared" si="5"/>
        <v>31055.594000000005</v>
      </c>
      <c r="W19" s="4">
        <f t="shared" si="6"/>
        <v>621112</v>
      </c>
      <c r="X19" s="19">
        <f t="shared" si="7"/>
        <v>1114455</v>
      </c>
      <c r="Y19" s="20">
        <v>0</v>
      </c>
      <c r="Z19" s="18">
        <v>0</v>
      </c>
      <c r="AA19" s="4">
        <f t="shared" si="8"/>
        <v>1114455</v>
      </c>
      <c r="AB19" s="20"/>
      <c r="AC19" s="20"/>
      <c r="AD19" s="20"/>
      <c r="AE19" s="20"/>
      <c r="AF19" s="20"/>
      <c r="AG19" s="20"/>
      <c r="AH19" s="53">
        <v>0</v>
      </c>
      <c r="AI19" s="53">
        <v>0</v>
      </c>
      <c r="AJ19" s="22"/>
      <c r="AK19" s="28">
        <f t="shared" si="9"/>
        <v>1114455</v>
      </c>
      <c r="AL19" s="30" t="str">
        <f t="shared" si="10"/>
        <v xml:space="preserve"> </v>
      </c>
      <c r="AM19" s="30" t="str">
        <f t="shared" si="11"/>
        <v xml:space="preserve"> </v>
      </c>
    </row>
    <row r="20" spans="1:39" ht="17.100000000000001" customHeight="1">
      <c r="A20" s="8" t="s">
        <v>78</v>
      </c>
      <c r="B20" s="8" t="s">
        <v>268</v>
      </c>
      <c r="C20" s="8" t="s">
        <v>86</v>
      </c>
      <c r="D20" s="8" t="s">
        <v>272</v>
      </c>
      <c r="E20" s="50">
        <v>1621.97</v>
      </c>
      <c r="F20" s="2">
        <f t="shared" si="12"/>
        <v>2849412.0172000001</v>
      </c>
      <c r="G20" s="56">
        <v>487573.11</v>
      </c>
      <c r="H20" s="55">
        <v>124012</v>
      </c>
      <c r="I20" s="34">
        <f t="shared" si="0"/>
        <v>93009</v>
      </c>
      <c r="J20" s="35">
        <v>139487</v>
      </c>
      <c r="K20" s="35">
        <v>53675</v>
      </c>
      <c r="L20" s="35">
        <v>342972</v>
      </c>
      <c r="M20" s="35">
        <v>44649</v>
      </c>
      <c r="N20" s="2">
        <f t="shared" si="1"/>
        <v>1161365.1099999999</v>
      </c>
      <c r="O20" s="4">
        <f t="shared" si="2"/>
        <v>1688047</v>
      </c>
      <c r="P20" s="52">
        <v>799</v>
      </c>
      <c r="Q20" s="52">
        <v>86</v>
      </c>
      <c r="R20" s="4">
        <f t="shared" si="3"/>
        <v>95512</v>
      </c>
      <c r="S20" s="6">
        <f t="shared" si="13"/>
        <v>136164.38149999999</v>
      </c>
      <c r="T20" s="57">
        <v>30842815</v>
      </c>
      <c r="U20" s="6">
        <f t="shared" si="4"/>
        <v>30842.814999999999</v>
      </c>
      <c r="V20" s="6">
        <f t="shared" si="5"/>
        <v>105321.56649999999</v>
      </c>
      <c r="W20" s="4">
        <f t="shared" si="6"/>
        <v>2106431</v>
      </c>
      <c r="X20" s="19">
        <f t="shared" si="7"/>
        <v>3889990</v>
      </c>
      <c r="Y20" s="20">
        <v>0</v>
      </c>
      <c r="Z20" s="18">
        <v>0</v>
      </c>
      <c r="AA20" s="4">
        <f t="shared" si="8"/>
        <v>3889990</v>
      </c>
      <c r="AB20" s="20"/>
      <c r="AC20" s="20"/>
      <c r="AD20" s="20"/>
      <c r="AE20" s="20"/>
      <c r="AF20" s="20"/>
      <c r="AG20" s="20"/>
      <c r="AH20" s="53">
        <v>0</v>
      </c>
      <c r="AI20" s="53">
        <v>0</v>
      </c>
      <c r="AJ20" s="22"/>
      <c r="AK20" s="28">
        <f t="shared" si="9"/>
        <v>3889990</v>
      </c>
      <c r="AL20" s="30" t="str">
        <f t="shared" si="10"/>
        <v xml:space="preserve"> </v>
      </c>
      <c r="AM20" s="30" t="str">
        <f t="shared" si="11"/>
        <v xml:space="preserve"> </v>
      </c>
    </row>
    <row r="21" spans="1:39" ht="17.100000000000001" customHeight="1">
      <c r="A21" s="8" t="s">
        <v>78</v>
      </c>
      <c r="B21" s="8" t="s">
        <v>268</v>
      </c>
      <c r="C21" s="8" t="s">
        <v>87</v>
      </c>
      <c r="D21" s="8" t="s">
        <v>273</v>
      </c>
      <c r="E21" s="50">
        <v>823.57</v>
      </c>
      <c r="F21" s="2">
        <f t="shared" si="12"/>
        <v>1446814.8332</v>
      </c>
      <c r="G21" s="56">
        <v>224012.86</v>
      </c>
      <c r="H21" s="55">
        <v>56117</v>
      </c>
      <c r="I21" s="34">
        <f t="shared" si="0"/>
        <v>42087.75</v>
      </c>
      <c r="J21" s="35">
        <v>65971</v>
      </c>
      <c r="K21" s="35">
        <v>25329</v>
      </c>
      <c r="L21" s="35">
        <v>162687</v>
      </c>
      <c r="M21" s="35">
        <v>33766</v>
      </c>
      <c r="N21" s="2">
        <f t="shared" si="1"/>
        <v>553853.61</v>
      </c>
      <c r="O21" s="4">
        <f t="shared" si="2"/>
        <v>892961</v>
      </c>
      <c r="P21" s="52">
        <v>399</v>
      </c>
      <c r="Q21" s="52">
        <v>53</v>
      </c>
      <c r="R21" s="4">
        <f t="shared" si="3"/>
        <v>29394</v>
      </c>
      <c r="S21" s="6">
        <f t="shared" si="13"/>
        <v>69138.701499999996</v>
      </c>
      <c r="T21" s="57">
        <v>13939817</v>
      </c>
      <c r="U21" s="6">
        <f t="shared" si="4"/>
        <v>13939.816999999999</v>
      </c>
      <c r="V21" s="6">
        <f t="shared" si="5"/>
        <v>55198.8845</v>
      </c>
      <c r="W21" s="4">
        <f t="shared" si="6"/>
        <v>1103978</v>
      </c>
      <c r="X21" s="19">
        <f t="shared" si="7"/>
        <v>2026333</v>
      </c>
      <c r="Y21" s="20">
        <v>0</v>
      </c>
      <c r="Z21" s="18">
        <v>0</v>
      </c>
      <c r="AA21" s="4">
        <f t="shared" si="8"/>
        <v>2026333</v>
      </c>
      <c r="AB21" s="20"/>
      <c r="AC21" s="20"/>
      <c r="AD21" s="20"/>
      <c r="AE21" s="20"/>
      <c r="AF21" s="20"/>
      <c r="AG21" s="20"/>
      <c r="AH21" s="53">
        <v>0</v>
      </c>
      <c r="AI21" s="53">
        <v>0</v>
      </c>
      <c r="AJ21" s="22"/>
      <c r="AK21" s="28">
        <f t="shared" si="9"/>
        <v>2026333</v>
      </c>
      <c r="AL21" s="30" t="str">
        <f t="shared" si="10"/>
        <v xml:space="preserve"> </v>
      </c>
      <c r="AM21" s="30" t="str">
        <f t="shared" si="11"/>
        <v xml:space="preserve"> </v>
      </c>
    </row>
    <row r="22" spans="1:39" ht="17.100000000000001" customHeight="1">
      <c r="A22" s="8" t="s">
        <v>78</v>
      </c>
      <c r="B22" s="8" t="s">
        <v>268</v>
      </c>
      <c r="C22" s="8" t="s">
        <v>88</v>
      </c>
      <c r="D22" s="8" t="s">
        <v>274</v>
      </c>
      <c r="E22" s="50">
        <v>419.68</v>
      </c>
      <c r="F22" s="2">
        <f t="shared" si="12"/>
        <v>737277.0368</v>
      </c>
      <c r="G22" s="56">
        <v>173131.54</v>
      </c>
      <c r="H22" s="55">
        <v>41874</v>
      </c>
      <c r="I22" s="34">
        <f t="shared" si="0"/>
        <v>31405.5</v>
      </c>
      <c r="J22" s="35">
        <v>35603</v>
      </c>
      <c r="K22" s="35">
        <v>13777</v>
      </c>
      <c r="L22" s="35">
        <v>89078</v>
      </c>
      <c r="M22" s="35">
        <v>32341</v>
      </c>
      <c r="N22" s="2">
        <f t="shared" si="1"/>
        <v>375336.04000000004</v>
      </c>
      <c r="O22" s="4">
        <f t="shared" si="2"/>
        <v>361941</v>
      </c>
      <c r="P22" s="52">
        <v>207</v>
      </c>
      <c r="Q22" s="52">
        <v>79</v>
      </c>
      <c r="R22" s="4">
        <f t="shared" si="3"/>
        <v>22731</v>
      </c>
      <c r="S22" s="6">
        <f t="shared" si="13"/>
        <v>35232.135999999999</v>
      </c>
      <c r="T22" s="57">
        <v>10602054</v>
      </c>
      <c r="U22" s="6">
        <f t="shared" si="4"/>
        <v>10602.054</v>
      </c>
      <c r="V22" s="6">
        <f t="shared" si="5"/>
        <v>24630.081999999999</v>
      </c>
      <c r="W22" s="4">
        <f t="shared" si="6"/>
        <v>492602</v>
      </c>
      <c r="X22" s="19">
        <f t="shared" si="7"/>
        <v>877274</v>
      </c>
      <c r="Y22" s="20">
        <v>0</v>
      </c>
      <c r="Z22" s="18">
        <v>0</v>
      </c>
      <c r="AA22" s="4">
        <f t="shared" si="8"/>
        <v>877274</v>
      </c>
      <c r="AB22" s="20"/>
      <c r="AC22" s="20"/>
      <c r="AD22" s="20"/>
      <c r="AE22" s="20"/>
      <c r="AF22" s="20"/>
      <c r="AG22" s="20"/>
      <c r="AH22" s="53">
        <v>0</v>
      </c>
      <c r="AI22" s="53">
        <v>0</v>
      </c>
      <c r="AJ22" s="22"/>
      <c r="AK22" s="28">
        <f t="shared" si="9"/>
        <v>877274</v>
      </c>
      <c r="AL22" s="30" t="str">
        <f t="shared" si="10"/>
        <v xml:space="preserve"> </v>
      </c>
      <c r="AM22" s="30" t="str">
        <f t="shared" si="11"/>
        <v xml:space="preserve"> </v>
      </c>
    </row>
    <row r="23" spans="1:39" ht="17.100000000000001" customHeight="1">
      <c r="A23" s="8" t="s">
        <v>47</v>
      </c>
      <c r="B23" s="8" t="s">
        <v>275</v>
      </c>
      <c r="C23" s="8" t="s">
        <v>48</v>
      </c>
      <c r="D23" s="8" t="s">
        <v>276</v>
      </c>
      <c r="E23" s="50">
        <v>718.43</v>
      </c>
      <c r="F23" s="2">
        <f t="shared" si="12"/>
        <v>1262109.0867999999</v>
      </c>
      <c r="G23" s="56">
        <v>404571.45</v>
      </c>
      <c r="H23" s="55">
        <v>301559</v>
      </c>
      <c r="I23" s="34">
        <f t="shared" si="0"/>
        <v>226169.25</v>
      </c>
      <c r="J23" s="35">
        <v>56465</v>
      </c>
      <c r="K23" s="35">
        <v>206342</v>
      </c>
      <c r="L23" s="35">
        <v>138873</v>
      </c>
      <c r="M23" s="35">
        <v>98568</v>
      </c>
      <c r="N23" s="2">
        <f t="shared" si="1"/>
        <v>1130988.7</v>
      </c>
      <c r="O23" s="4">
        <f t="shared" si="2"/>
        <v>131120</v>
      </c>
      <c r="P23" s="52">
        <v>26</v>
      </c>
      <c r="Q23" s="52">
        <v>167</v>
      </c>
      <c r="R23" s="4">
        <f t="shared" si="3"/>
        <v>6035</v>
      </c>
      <c r="S23" s="6">
        <f t="shared" si="13"/>
        <v>60312.198499999999</v>
      </c>
      <c r="T23" s="57">
        <v>26971430</v>
      </c>
      <c r="U23" s="6">
        <f t="shared" si="4"/>
        <v>26971.43</v>
      </c>
      <c r="V23" s="6">
        <f t="shared" si="5"/>
        <v>33340.768499999998</v>
      </c>
      <c r="W23" s="4">
        <f t="shared" si="6"/>
        <v>666815</v>
      </c>
      <c r="X23" s="19">
        <f t="shared" si="7"/>
        <v>803970</v>
      </c>
      <c r="Y23" s="20">
        <v>0</v>
      </c>
      <c r="Z23" s="18">
        <v>0</v>
      </c>
      <c r="AA23" s="4">
        <f t="shared" si="8"/>
        <v>803970</v>
      </c>
      <c r="AB23" s="20"/>
      <c r="AC23" s="20"/>
      <c r="AD23" s="20"/>
      <c r="AE23" s="20"/>
      <c r="AF23" s="20"/>
      <c r="AG23" s="20"/>
      <c r="AH23" s="53">
        <v>0</v>
      </c>
      <c r="AI23" s="53">
        <v>0</v>
      </c>
      <c r="AJ23" s="22"/>
      <c r="AK23" s="28">
        <f t="shared" si="9"/>
        <v>803970</v>
      </c>
      <c r="AL23" s="30" t="str">
        <f t="shared" si="10"/>
        <v xml:space="preserve"> </v>
      </c>
      <c r="AM23" s="30" t="str">
        <f t="shared" si="11"/>
        <v xml:space="preserve"> </v>
      </c>
    </row>
    <row r="24" spans="1:39" ht="17.100000000000001" customHeight="1">
      <c r="A24" s="8" t="s">
        <v>47</v>
      </c>
      <c r="B24" s="8" t="s">
        <v>275</v>
      </c>
      <c r="C24" s="8" t="s">
        <v>49</v>
      </c>
      <c r="D24" s="8" t="s">
        <v>277</v>
      </c>
      <c r="E24" s="50">
        <v>360.69</v>
      </c>
      <c r="F24" s="2">
        <f t="shared" si="12"/>
        <v>633645.76439999999</v>
      </c>
      <c r="G24" s="56">
        <v>1618736.88</v>
      </c>
      <c r="H24" s="55">
        <v>132640</v>
      </c>
      <c r="I24" s="34">
        <f t="shared" si="0"/>
        <v>99480</v>
      </c>
      <c r="J24" s="35">
        <v>24849</v>
      </c>
      <c r="K24" s="35">
        <v>90859</v>
      </c>
      <c r="L24" s="35">
        <v>60782</v>
      </c>
      <c r="M24" s="35">
        <v>203962</v>
      </c>
      <c r="N24" s="2">
        <f t="shared" si="1"/>
        <v>2098668.88</v>
      </c>
      <c r="O24" s="4">
        <f t="shared" si="2"/>
        <v>0</v>
      </c>
      <c r="P24" s="52">
        <v>117</v>
      </c>
      <c r="Q24" s="52">
        <v>167</v>
      </c>
      <c r="R24" s="4">
        <f t="shared" si="3"/>
        <v>27159</v>
      </c>
      <c r="S24" s="6">
        <f t="shared" si="13"/>
        <v>30279.925500000001</v>
      </c>
      <c r="T24" s="57">
        <v>107915792</v>
      </c>
      <c r="U24" s="6">
        <f t="shared" si="4"/>
        <v>107915.792</v>
      </c>
      <c r="V24" s="6">
        <f t="shared" si="5"/>
        <v>0</v>
      </c>
      <c r="W24" s="4">
        <f t="shared" si="6"/>
        <v>0</v>
      </c>
      <c r="X24" s="19">
        <f t="shared" si="7"/>
        <v>27159</v>
      </c>
      <c r="Y24" s="20">
        <v>0</v>
      </c>
      <c r="Z24" s="18">
        <v>0</v>
      </c>
      <c r="AA24" s="4">
        <f t="shared" si="8"/>
        <v>27159</v>
      </c>
      <c r="AB24" s="20"/>
      <c r="AC24" s="20">
        <v>27159</v>
      </c>
      <c r="AD24" s="20"/>
      <c r="AE24" s="20"/>
      <c r="AF24" s="20"/>
      <c r="AG24" s="20"/>
      <c r="AH24" s="53">
        <v>12953</v>
      </c>
      <c r="AI24" s="53">
        <v>0</v>
      </c>
      <c r="AJ24" s="22"/>
      <c r="AK24" s="28">
        <f t="shared" si="9"/>
        <v>12953</v>
      </c>
      <c r="AL24" s="30">
        <f t="shared" si="10"/>
        <v>1</v>
      </c>
      <c r="AM24" s="30">
        <f t="shared" si="11"/>
        <v>1</v>
      </c>
    </row>
    <row r="25" spans="1:39" ht="17.100000000000001" customHeight="1">
      <c r="A25" s="8" t="s">
        <v>47</v>
      </c>
      <c r="B25" s="8" t="s">
        <v>275</v>
      </c>
      <c r="C25" s="8" t="s">
        <v>210</v>
      </c>
      <c r="D25" s="8" t="s">
        <v>278</v>
      </c>
      <c r="E25" s="50">
        <v>373.59</v>
      </c>
      <c r="F25" s="2">
        <f t="shared" si="12"/>
        <v>656307.9683999999</v>
      </c>
      <c r="G25" s="56">
        <v>421491.74</v>
      </c>
      <c r="H25" s="55">
        <v>123981</v>
      </c>
      <c r="I25" s="34">
        <f t="shared" si="0"/>
        <v>92985.75</v>
      </c>
      <c r="J25" s="35">
        <v>23105</v>
      </c>
      <c r="K25" s="35">
        <v>84909</v>
      </c>
      <c r="L25" s="35">
        <v>56710</v>
      </c>
      <c r="M25" s="35">
        <v>79209</v>
      </c>
      <c r="N25" s="2">
        <f t="shared" si="1"/>
        <v>758410.49</v>
      </c>
      <c r="O25" s="4">
        <f t="shared" si="2"/>
        <v>0</v>
      </c>
      <c r="P25" s="52">
        <v>19</v>
      </c>
      <c r="Q25" s="52">
        <v>167</v>
      </c>
      <c r="R25" s="4">
        <f t="shared" si="3"/>
        <v>4410</v>
      </c>
      <c r="S25" s="6">
        <f t="shared" si="13"/>
        <v>31362.880499999999</v>
      </c>
      <c r="T25" s="57">
        <v>28099449</v>
      </c>
      <c r="U25" s="6">
        <f t="shared" si="4"/>
        <v>28099.449000000001</v>
      </c>
      <c r="V25" s="6">
        <f t="shared" si="5"/>
        <v>3263.4314999999988</v>
      </c>
      <c r="W25" s="4">
        <f t="shared" si="6"/>
        <v>65269</v>
      </c>
      <c r="X25" s="19">
        <f t="shared" si="7"/>
        <v>69679</v>
      </c>
      <c r="Y25" s="20">
        <v>0</v>
      </c>
      <c r="Z25" s="18">
        <v>0</v>
      </c>
      <c r="AA25" s="4">
        <f t="shared" si="8"/>
        <v>69679</v>
      </c>
      <c r="AB25" s="20"/>
      <c r="AC25" s="20"/>
      <c r="AD25" s="20"/>
      <c r="AE25" s="20"/>
      <c r="AF25" s="20"/>
      <c r="AG25" s="20"/>
      <c r="AH25" s="53">
        <v>0</v>
      </c>
      <c r="AI25" s="53">
        <v>0</v>
      </c>
      <c r="AJ25" s="22"/>
      <c r="AK25" s="28">
        <f t="shared" si="9"/>
        <v>69679</v>
      </c>
      <c r="AL25" s="30">
        <f t="shared" si="10"/>
        <v>1</v>
      </c>
      <c r="AM25" s="30" t="str">
        <f t="shared" si="11"/>
        <v xml:space="preserve"> </v>
      </c>
    </row>
    <row r="26" spans="1:39" ht="17.100000000000001" customHeight="1">
      <c r="A26" s="8" t="s">
        <v>47</v>
      </c>
      <c r="B26" s="8" t="s">
        <v>275</v>
      </c>
      <c r="C26" s="8" t="s">
        <v>83</v>
      </c>
      <c r="D26" s="8" t="s">
        <v>279</v>
      </c>
      <c r="E26" s="50">
        <v>877.43</v>
      </c>
      <c r="F26" s="2">
        <f t="shared" si="12"/>
        <v>1541433.9268</v>
      </c>
      <c r="G26" s="56">
        <v>434312.76</v>
      </c>
      <c r="H26" s="55">
        <v>359354</v>
      </c>
      <c r="I26" s="34">
        <f t="shared" si="0"/>
        <v>269515.5</v>
      </c>
      <c r="J26" s="35">
        <v>67198</v>
      </c>
      <c r="K26" s="35">
        <v>246062</v>
      </c>
      <c r="L26" s="35">
        <v>164821</v>
      </c>
      <c r="M26" s="35">
        <v>134127</v>
      </c>
      <c r="N26" s="2">
        <f t="shared" si="1"/>
        <v>1316036.26</v>
      </c>
      <c r="O26" s="4">
        <f t="shared" si="2"/>
        <v>225398</v>
      </c>
      <c r="P26" s="52">
        <v>312</v>
      </c>
      <c r="Q26" s="52">
        <v>106</v>
      </c>
      <c r="R26" s="4">
        <f t="shared" si="3"/>
        <v>45970</v>
      </c>
      <c r="S26" s="6">
        <f t="shared" si="13"/>
        <v>73660.248500000002</v>
      </c>
      <c r="T26" s="57">
        <v>28954184</v>
      </c>
      <c r="U26" s="6">
        <f t="shared" si="4"/>
        <v>28954.184000000001</v>
      </c>
      <c r="V26" s="6">
        <f t="shared" si="5"/>
        <v>44706.0645</v>
      </c>
      <c r="W26" s="4">
        <f t="shared" si="6"/>
        <v>894121</v>
      </c>
      <c r="X26" s="19">
        <f t="shared" si="7"/>
        <v>1165489</v>
      </c>
      <c r="Y26" s="20">
        <v>0</v>
      </c>
      <c r="Z26" s="18">
        <v>0</v>
      </c>
      <c r="AA26" s="4">
        <f t="shared" si="8"/>
        <v>1165489</v>
      </c>
      <c r="AB26" s="20"/>
      <c r="AC26" s="20"/>
      <c r="AD26" s="20"/>
      <c r="AE26" s="20"/>
      <c r="AF26" s="20"/>
      <c r="AG26" s="20"/>
      <c r="AH26" s="53">
        <v>0</v>
      </c>
      <c r="AI26" s="53">
        <v>0</v>
      </c>
      <c r="AJ26" s="22"/>
      <c r="AK26" s="28">
        <f t="shared" si="9"/>
        <v>1165489</v>
      </c>
      <c r="AL26" s="30" t="str">
        <f t="shared" si="10"/>
        <v xml:space="preserve"> </v>
      </c>
      <c r="AM26" s="30" t="str">
        <f t="shared" si="11"/>
        <v xml:space="preserve"> </v>
      </c>
    </row>
    <row r="27" spans="1:39" ht="17.100000000000001" customHeight="1">
      <c r="A27" s="8" t="s">
        <v>189</v>
      </c>
      <c r="B27" s="8" t="s">
        <v>280</v>
      </c>
      <c r="C27" s="8" t="s">
        <v>190</v>
      </c>
      <c r="D27" s="8" t="s">
        <v>281</v>
      </c>
      <c r="E27" s="50">
        <v>1259.54</v>
      </c>
      <c r="F27" s="2">
        <f t="shared" si="12"/>
        <v>2212709.4904</v>
      </c>
      <c r="G27" s="56">
        <v>707417.32</v>
      </c>
      <c r="H27" s="55">
        <v>203720</v>
      </c>
      <c r="I27" s="34">
        <f t="shared" si="0"/>
        <v>152790</v>
      </c>
      <c r="J27" s="35">
        <v>121939</v>
      </c>
      <c r="K27" s="35">
        <v>242516</v>
      </c>
      <c r="L27" s="35">
        <v>298303</v>
      </c>
      <c r="M27" s="35">
        <v>143623</v>
      </c>
      <c r="N27" s="2">
        <f t="shared" si="1"/>
        <v>1666588.3199999998</v>
      </c>
      <c r="O27" s="4">
        <f t="shared" si="2"/>
        <v>546121</v>
      </c>
      <c r="P27" s="52">
        <v>757</v>
      </c>
      <c r="Q27" s="52">
        <v>75</v>
      </c>
      <c r="R27" s="4">
        <f t="shared" si="3"/>
        <v>78917</v>
      </c>
      <c r="S27" s="6">
        <f t="shared" si="13"/>
        <v>105738.383</v>
      </c>
      <c r="T27" s="57">
        <v>43945239</v>
      </c>
      <c r="U27" s="6">
        <f t="shared" si="4"/>
        <v>43945.239000000001</v>
      </c>
      <c r="V27" s="6">
        <f t="shared" si="5"/>
        <v>61793.144</v>
      </c>
      <c r="W27" s="4">
        <f t="shared" si="6"/>
        <v>1235863</v>
      </c>
      <c r="X27" s="19">
        <f t="shared" si="7"/>
        <v>1860901</v>
      </c>
      <c r="Y27" s="20">
        <v>0</v>
      </c>
      <c r="Z27" s="18">
        <v>0</v>
      </c>
      <c r="AA27" s="4">
        <f t="shared" si="8"/>
        <v>1860901</v>
      </c>
      <c r="AB27" s="20"/>
      <c r="AC27" s="20"/>
      <c r="AD27" s="20"/>
      <c r="AE27" s="20"/>
      <c r="AF27" s="20"/>
      <c r="AG27" s="20"/>
      <c r="AH27" s="53">
        <v>0</v>
      </c>
      <c r="AI27" s="53">
        <v>0</v>
      </c>
      <c r="AJ27" s="22"/>
      <c r="AK27" s="28">
        <f t="shared" si="9"/>
        <v>1860901</v>
      </c>
      <c r="AL27" s="30" t="str">
        <f t="shared" si="10"/>
        <v xml:space="preserve"> </v>
      </c>
      <c r="AM27" s="30" t="str">
        <f t="shared" si="11"/>
        <v xml:space="preserve"> </v>
      </c>
    </row>
    <row r="28" spans="1:39" ht="17.100000000000001" customHeight="1">
      <c r="A28" s="8" t="s">
        <v>189</v>
      </c>
      <c r="B28" s="8" t="s">
        <v>280</v>
      </c>
      <c r="C28" s="8" t="s">
        <v>191</v>
      </c>
      <c r="D28" s="8" t="s">
        <v>282</v>
      </c>
      <c r="E28" s="50">
        <v>3375.72</v>
      </c>
      <c r="F28" s="2">
        <f t="shared" si="12"/>
        <v>5930329.8671999993</v>
      </c>
      <c r="G28" s="56">
        <v>1471037.46</v>
      </c>
      <c r="H28" s="55">
        <v>526433</v>
      </c>
      <c r="I28" s="34">
        <f t="shared" si="0"/>
        <v>394824.75</v>
      </c>
      <c r="J28" s="35">
        <v>314530</v>
      </c>
      <c r="K28" s="35">
        <v>626939</v>
      </c>
      <c r="L28" s="35">
        <v>778968</v>
      </c>
      <c r="M28" s="35">
        <v>36776</v>
      </c>
      <c r="N28" s="2">
        <f t="shared" si="1"/>
        <v>3623075.21</v>
      </c>
      <c r="O28" s="4">
        <f t="shared" si="2"/>
        <v>2307255</v>
      </c>
      <c r="P28" s="52">
        <v>1339</v>
      </c>
      <c r="Q28" s="52">
        <v>33</v>
      </c>
      <c r="R28" s="4">
        <f t="shared" si="3"/>
        <v>61420</v>
      </c>
      <c r="S28" s="6">
        <f t="shared" si="13"/>
        <v>283391.69400000002</v>
      </c>
      <c r="T28" s="57">
        <v>91638552</v>
      </c>
      <c r="U28" s="6">
        <f t="shared" si="4"/>
        <v>91638.551999999996</v>
      </c>
      <c r="V28" s="6">
        <f t="shared" si="5"/>
        <v>191753.14200000002</v>
      </c>
      <c r="W28" s="4">
        <f t="shared" si="6"/>
        <v>3835063</v>
      </c>
      <c r="X28" s="19">
        <f t="shared" si="7"/>
        <v>6203738</v>
      </c>
      <c r="Y28" s="20">
        <v>0</v>
      </c>
      <c r="Z28" s="18">
        <v>0</v>
      </c>
      <c r="AA28" s="4">
        <f t="shared" si="8"/>
        <v>6203738</v>
      </c>
      <c r="AB28" s="20"/>
      <c r="AC28" s="20"/>
      <c r="AD28" s="20"/>
      <c r="AE28" s="20"/>
      <c r="AF28" s="20"/>
      <c r="AG28" s="20"/>
      <c r="AH28" s="53">
        <v>0</v>
      </c>
      <c r="AI28" s="53">
        <v>0</v>
      </c>
      <c r="AJ28" s="22"/>
      <c r="AK28" s="28">
        <f t="shared" si="9"/>
        <v>6203738</v>
      </c>
      <c r="AL28" s="30" t="str">
        <f t="shared" si="10"/>
        <v xml:space="preserve"> </v>
      </c>
      <c r="AM28" s="30" t="str">
        <f t="shared" si="11"/>
        <v xml:space="preserve"> </v>
      </c>
    </row>
    <row r="29" spans="1:39" ht="17.100000000000001" customHeight="1">
      <c r="A29" s="8" t="s">
        <v>189</v>
      </c>
      <c r="B29" s="8" t="s">
        <v>280</v>
      </c>
      <c r="C29" s="8" t="s">
        <v>192</v>
      </c>
      <c r="D29" s="8" t="s">
        <v>283</v>
      </c>
      <c r="E29" s="50">
        <v>1126.3699999999999</v>
      </c>
      <c r="F29" s="2">
        <f t="shared" si="12"/>
        <v>1978761.7611999998</v>
      </c>
      <c r="G29" s="56">
        <v>1185317.42</v>
      </c>
      <c r="H29" s="55">
        <v>187330</v>
      </c>
      <c r="I29" s="34">
        <f t="shared" si="0"/>
        <v>140497.5</v>
      </c>
      <c r="J29" s="35">
        <v>111998</v>
      </c>
      <c r="K29" s="35">
        <v>223095</v>
      </c>
      <c r="L29" s="35">
        <v>276212</v>
      </c>
      <c r="M29" s="35">
        <v>106046</v>
      </c>
      <c r="N29" s="2">
        <f t="shared" si="1"/>
        <v>2043165.92</v>
      </c>
      <c r="O29" s="4">
        <f t="shared" si="2"/>
        <v>0</v>
      </c>
      <c r="P29" s="52">
        <v>477</v>
      </c>
      <c r="Q29" s="52">
        <v>88</v>
      </c>
      <c r="R29" s="4">
        <f t="shared" si="3"/>
        <v>58347</v>
      </c>
      <c r="S29" s="6">
        <f t="shared" si="13"/>
        <v>94558.761499999993</v>
      </c>
      <c r="T29" s="57">
        <v>72179299</v>
      </c>
      <c r="U29" s="6">
        <f t="shared" si="4"/>
        <v>72179.298999999999</v>
      </c>
      <c r="V29" s="6">
        <f t="shared" si="5"/>
        <v>22379.462499999994</v>
      </c>
      <c r="W29" s="4">
        <f t="shared" si="6"/>
        <v>447589</v>
      </c>
      <c r="X29" s="19">
        <f t="shared" si="7"/>
        <v>505936</v>
      </c>
      <c r="Y29" s="20">
        <v>0</v>
      </c>
      <c r="Z29" s="18">
        <v>0</v>
      </c>
      <c r="AA29" s="4">
        <f t="shared" si="8"/>
        <v>505936</v>
      </c>
      <c r="AB29" s="20"/>
      <c r="AC29" s="20"/>
      <c r="AD29" s="20"/>
      <c r="AE29" s="20"/>
      <c r="AF29" s="20"/>
      <c r="AG29" s="20"/>
      <c r="AH29" s="53">
        <v>0</v>
      </c>
      <c r="AI29" s="53">
        <v>0</v>
      </c>
      <c r="AJ29" s="22"/>
      <c r="AK29" s="28">
        <f t="shared" si="9"/>
        <v>505936</v>
      </c>
      <c r="AL29" s="30">
        <f t="shared" si="10"/>
        <v>1</v>
      </c>
      <c r="AM29" s="30" t="str">
        <f t="shared" si="11"/>
        <v xml:space="preserve"> </v>
      </c>
    </row>
    <row r="30" spans="1:39" ht="17.100000000000001" customHeight="1">
      <c r="A30" s="8" t="s">
        <v>189</v>
      </c>
      <c r="B30" s="8" t="s">
        <v>280</v>
      </c>
      <c r="C30" s="8" t="s">
        <v>218</v>
      </c>
      <c r="D30" s="8" t="s">
        <v>284</v>
      </c>
      <c r="E30" s="50">
        <v>537.13</v>
      </c>
      <c r="F30" s="2">
        <f t="shared" si="12"/>
        <v>943608.49879999994</v>
      </c>
      <c r="G30" s="56">
        <v>200223.47</v>
      </c>
      <c r="H30" s="55">
        <v>66395</v>
      </c>
      <c r="I30" s="34">
        <f t="shared" si="0"/>
        <v>49796.25</v>
      </c>
      <c r="J30" s="35">
        <v>39683</v>
      </c>
      <c r="K30" s="35">
        <v>79316</v>
      </c>
      <c r="L30" s="35">
        <v>97675</v>
      </c>
      <c r="M30" s="35">
        <v>43729</v>
      </c>
      <c r="N30" s="2">
        <f t="shared" si="1"/>
        <v>510422.72</v>
      </c>
      <c r="O30" s="4">
        <f t="shared" si="2"/>
        <v>433186</v>
      </c>
      <c r="P30" s="52">
        <v>71</v>
      </c>
      <c r="Q30" s="52">
        <v>167</v>
      </c>
      <c r="R30" s="4">
        <f t="shared" si="3"/>
        <v>16481</v>
      </c>
      <c r="S30" s="6">
        <f t="shared" si="13"/>
        <v>45092.063499999997</v>
      </c>
      <c r="T30" s="57">
        <v>11838845</v>
      </c>
      <c r="U30" s="6">
        <f t="shared" si="4"/>
        <v>11838.844999999999</v>
      </c>
      <c r="V30" s="6">
        <f t="shared" si="5"/>
        <v>33253.218499999995</v>
      </c>
      <c r="W30" s="4">
        <f t="shared" si="6"/>
        <v>665064</v>
      </c>
      <c r="X30" s="19">
        <f t="shared" si="7"/>
        <v>1114731</v>
      </c>
      <c r="Y30" s="20">
        <v>0</v>
      </c>
      <c r="Z30" s="18">
        <v>0</v>
      </c>
      <c r="AA30" s="4">
        <f t="shared" si="8"/>
        <v>1114731</v>
      </c>
      <c r="AB30" s="20"/>
      <c r="AC30" s="20"/>
      <c r="AD30" s="20"/>
      <c r="AE30" s="20"/>
      <c r="AF30" s="20"/>
      <c r="AG30" s="20"/>
      <c r="AH30" s="53">
        <v>0</v>
      </c>
      <c r="AI30" s="53">
        <v>0</v>
      </c>
      <c r="AJ30" s="22"/>
      <c r="AK30" s="28">
        <f t="shared" si="9"/>
        <v>1114731</v>
      </c>
      <c r="AL30" s="30" t="str">
        <f t="shared" si="10"/>
        <v xml:space="preserve"> </v>
      </c>
      <c r="AM30" s="30" t="str">
        <f t="shared" si="11"/>
        <v xml:space="preserve"> </v>
      </c>
    </row>
    <row r="31" spans="1:39" ht="17.100000000000001" customHeight="1">
      <c r="A31" s="8" t="s">
        <v>219</v>
      </c>
      <c r="B31" s="8" t="s">
        <v>285</v>
      </c>
      <c r="C31" s="8" t="s">
        <v>93</v>
      </c>
      <c r="D31" s="8" t="s">
        <v>286</v>
      </c>
      <c r="E31" s="50">
        <v>694.9</v>
      </c>
      <c r="F31" s="2">
        <f t="shared" si="12"/>
        <v>1220772.524</v>
      </c>
      <c r="G31" s="56">
        <v>416533.52</v>
      </c>
      <c r="H31" s="55">
        <v>142181</v>
      </c>
      <c r="I31" s="34">
        <f t="shared" si="0"/>
        <v>106635.75</v>
      </c>
      <c r="J31" s="35">
        <v>52458</v>
      </c>
      <c r="K31" s="35">
        <v>871190</v>
      </c>
      <c r="L31" s="35">
        <v>128127</v>
      </c>
      <c r="M31" s="35">
        <v>153673</v>
      </c>
      <c r="N31" s="2">
        <f t="shared" si="1"/>
        <v>1728617.27</v>
      </c>
      <c r="O31" s="4">
        <f t="shared" si="2"/>
        <v>0</v>
      </c>
      <c r="P31" s="52">
        <v>106</v>
      </c>
      <c r="Q31" s="52">
        <v>145</v>
      </c>
      <c r="R31" s="4">
        <f t="shared" si="3"/>
        <v>21364</v>
      </c>
      <c r="S31" s="6">
        <f t="shared" si="13"/>
        <v>58336.855000000003</v>
      </c>
      <c r="T31" s="57">
        <v>24632110</v>
      </c>
      <c r="U31" s="6">
        <f t="shared" si="4"/>
        <v>24632.11</v>
      </c>
      <c r="V31" s="6">
        <f t="shared" si="5"/>
        <v>33704.745000000003</v>
      </c>
      <c r="W31" s="4">
        <f t="shared" si="6"/>
        <v>674095</v>
      </c>
      <c r="X31" s="19">
        <f t="shared" si="7"/>
        <v>695459</v>
      </c>
      <c r="Y31" s="20">
        <v>0</v>
      </c>
      <c r="Z31" s="18">
        <v>0</v>
      </c>
      <c r="AA31" s="4">
        <f t="shared" si="8"/>
        <v>695459</v>
      </c>
      <c r="AB31" s="20"/>
      <c r="AC31" s="20"/>
      <c r="AD31" s="20"/>
      <c r="AE31" s="20"/>
      <c r="AF31" s="20"/>
      <c r="AG31" s="20"/>
      <c r="AH31" s="53">
        <v>0</v>
      </c>
      <c r="AI31" s="53">
        <v>0</v>
      </c>
      <c r="AJ31" s="22"/>
      <c r="AK31" s="28">
        <f t="shared" si="9"/>
        <v>695459</v>
      </c>
      <c r="AL31" s="30">
        <f t="shared" si="10"/>
        <v>1</v>
      </c>
      <c r="AM31" s="30" t="str">
        <f t="shared" si="11"/>
        <v xml:space="preserve"> </v>
      </c>
    </row>
    <row r="32" spans="1:39" ht="17.100000000000001" customHeight="1">
      <c r="A32" s="8" t="s">
        <v>219</v>
      </c>
      <c r="B32" s="8" t="s">
        <v>285</v>
      </c>
      <c r="C32" s="8" t="s">
        <v>94</v>
      </c>
      <c r="D32" s="8" t="s">
        <v>287</v>
      </c>
      <c r="E32" s="50">
        <v>1207.6600000000001</v>
      </c>
      <c r="F32" s="2">
        <f t="shared" si="12"/>
        <v>2121568.7816000003</v>
      </c>
      <c r="G32" s="56">
        <v>1034441.52</v>
      </c>
      <c r="H32" s="55">
        <v>310606</v>
      </c>
      <c r="I32" s="34">
        <f t="shared" si="0"/>
        <v>232954.5</v>
      </c>
      <c r="J32" s="35">
        <v>113632</v>
      </c>
      <c r="K32" s="35">
        <v>1895332</v>
      </c>
      <c r="L32" s="35">
        <v>281720</v>
      </c>
      <c r="M32" s="35">
        <v>118076</v>
      </c>
      <c r="N32" s="2">
        <f t="shared" si="1"/>
        <v>3676156.02</v>
      </c>
      <c r="O32" s="4">
        <f t="shared" si="2"/>
        <v>0</v>
      </c>
      <c r="P32" s="52">
        <v>348</v>
      </c>
      <c r="Q32" s="52">
        <v>88</v>
      </c>
      <c r="R32" s="4">
        <f t="shared" si="3"/>
        <v>42567</v>
      </c>
      <c r="S32" s="6">
        <f t="shared" si="13"/>
        <v>101383.057</v>
      </c>
      <c r="T32" s="57">
        <v>61500685</v>
      </c>
      <c r="U32" s="6">
        <f t="shared" si="4"/>
        <v>61500.684999999998</v>
      </c>
      <c r="V32" s="6">
        <f t="shared" si="5"/>
        <v>39882.372000000003</v>
      </c>
      <c r="W32" s="4">
        <f t="shared" si="6"/>
        <v>797647</v>
      </c>
      <c r="X32" s="19">
        <f t="shared" si="7"/>
        <v>840214</v>
      </c>
      <c r="Y32" s="20">
        <v>0</v>
      </c>
      <c r="Z32" s="18">
        <v>0</v>
      </c>
      <c r="AA32" s="4">
        <f t="shared" si="8"/>
        <v>840214</v>
      </c>
      <c r="AB32" s="20"/>
      <c r="AC32" s="20"/>
      <c r="AD32" s="20"/>
      <c r="AE32" s="20"/>
      <c r="AF32" s="20"/>
      <c r="AG32" s="20"/>
      <c r="AH32" s="53">
        <v>0</v>
      </c>
      <c r="AI32" s="53">
        <v>0</v>
      </c>
      <c r="AJ32" s="22"/>
      <c r="AK32" s="28">
        <f t="shared" si="9"/>
        <v>840214</v>
      </c>
      <c r="AL32" s="30">
        <f t="shared" si="10"/>
        <v>1</v>
      </c>
      <c r="AM32" s="30" t="str">
        <f t="shared" si="11"/>
        <v xml:space="preserve"> </v>
      </c>
    </row>
    <row r="33" spans="1:39" ht="17.100000000000001" customHeight="1">
      <c r="A33" s="8" t="s">
        <v>219</v>
      </c>
      <c r="B33" s="8" t="s">
        <v>285</v>
      </c>
      <c r="C33" s="8" t="s">
        <v>95</v>
      </c>
      <c r="D33" s="8" t="s">
        <v>288</v>
      </c>
      <c r="E33" s="50">
        <v>751.39</v>
      </c>
      <c r="F33" s="2">
        <f t="shared" si="12"/>
        <v>1320011.8964</v>
      </c>
      <c r="G33" s="56">
        <v>1136142.43</v>
      </c>
      <c r="H33" s="55">
        <v>150383</v>
      </c>
      <c r="I33" s="34">
        <f t="shared" si="0"/>
        <v>112787.25</v>
      </c>
      <c r="J33" s="35">
        <v>55098</v>
      </c>
      <c r="K33" s="35">
        <v>919831</v>
      </c>
      <c r="L33" s="35">
        <v>137831</v>
      </c>
      <c r="M33" s="35">
        <v>79071</v>
      </c>
      <c r="N33" s="2">
        <f t="shared" si="1"/>
        <v>2440760.6799999997</v>
      </c>
      <c r="O33" s="4">
        <f t="shared" si="2"/>
        <v>0</v>
      </c>
      <c r="P33" s="52">
        <v>117</v>
      </c>
      <c r="Q33" s="52">
        <v>154</v>
      </c>
      <c r="R33" s="4">
        <f t="shared" si="3"/>
        <v>25045</v>
      </c>
      <c r="S33" s="6">
        <f t="shared" si="13"/>
        <v>63079.190499999997</v>
      </c>
      <c r="T33" s="57">
        <v>63525339</v>
      </c>
      <c r="U33" s="6">
        <f t="shared" si="4"/>
        <v>63525.339</v>
      </c>
      <c r="V33" s="6">
        <f t="shared" si="5"/>
        <v>0</v>
      </c>
      <c r="W33" s="4">
        <f t="shared" si="6"/>
        <v>0</v>
      </c>
      <c r="X33" s="19">
        <f t="shared" si="7"/>
        <v>25045</v>
      </c>
      <c r="Y33" s="20">
        <v>0</v>
      </c>
      <c r="Z33" s="18">
        <v>0</v>
      </c>
      <c r="AA33" s="4">
        <f t="shared" si="8"/>
        <v>25045</v>
      </c>
      <c r="AB33" s="20"/>
      <c r="AC33" s="20"/>
      <c r="AD33" s="20"/>
      <c r="AE33" s="20"/>
      <c r="AF33" s="20"/>
      <c r="AG33" s="20"/>
      <c r="AH33" s="53">
        <v>110126</v>
      </c>
      <c r="AI33" s="53">
        <v>0</v>
      </c>
      <c r="AJ33" s="22"/>
      <c r="AK33" s="28">
        <f t="shared" si="9"/>
        <v>135171</v>
      </c>
      <c r="AL33" s="30">
        <f t="shared" si="10"/>
        <v>1</v>
      </c>
      <c r="AM33" s="30">
        <f t="shared" si="11"/>
        <v>1</v>
      </c>
    </row>
    <row r="34" spans="1:39" ht="17.100000000000001" customHeight="1">
      <c r="A34" s="8" t="s">
        <v>219</v>
      </c>
      <c r="B34" s="8" t="s">
        <v>285</v>
      </c>
      <c r="C34" s="8" t="s">
        <v>97</v>
      </c>
      <c r="D34" s="8" t="s">
        <v>289</v>
      </c>
      <c r="E34" s="50">
        <v>760.02</v>
      </c>
      <c r="F34" s="2">
        <f t="shared" si="12"/>
        <v>1335172.7352</v>
      </c>
      <c r="G34" s="56">
        <v>957016.59000000008</v>
      </c>
      <c r="H34" s="55">
        <v>156714</v>
      </c>
      <c r="I34" s="34">
        <f t="shared" si="0"/>
        <v>117535.5</v>
      </c>
      <c r="J34" s="35">
        <v>57579</v>
      </c>
      <c r="K34" s="35">
        <v>959232</v>
      </c>
      <c r="L34" s="35">
        <v>142640</v>
      </c>
      <c r="M34" s="35">
        <v>122623</v>
      </c>
      <c r="N34" s="2">
        <f t="shared" si="1"/>
        <v>2356626.09</v>
      </c>
      <c r="O34" s="4">
        <f t="shared" si="2"/>
        <v>0</v>
      </c>
      <c r="P34" s="52">
        <v>328</v>
      </c>
      <c r="Q34" s="52">
        <v>92</v>
      </c>
      <c r="R34" s="4">
        <f t="shared" si="3"/>
        <v>41945</v>
      </c>
      <c r="S34" s="6">
        <f t="shared" si="13"/>
        <v>63803.678999999996</v>
      </c>
      <c r="T34" s="57">
        <v>56970226</v>
      </c>
      <c r="U34" s="6">
        <f t="shared" si="4"/>
        <v>56970.226000000002</v>
      </c>
      <c r="V34" s="6">
        <f t="shared" si="5"/>
        <v>6833.4529999999941</v>
      </c>
      <c r="W34" s="4">
        <f t="shared" si="6"/>
        <v>136669</v>
      </c>
      <c r="X34" s="19">
        <f t="shared" si="7"/>
        <v>178614</v>
      </c>
      <c r="Y34" s="20">
        <v>0</v>
      </c>
      <c r="Z34" s="18">
        <v>0</v>
      </c>
      <c r="AA34" s="4">
        <f t="shared" si="8"/>
        <v>178614</v>
      </c>
      <c r="AB34" s="20"/>
      <c r="AC34" s="20"/>
      <c r="AD34" s="20"/>
      <c r="AE34" s="20"/>
      <c r="AF34" s="20"/>
      <c r="AG34" s="20"/>
      <c r="AH34" s="53">
        <v>0</v>
      </c>
      <c r="AI34" s="53">
        <v>0</v>
      </c>
      <c r="AJ34" s="22"/>
      <c r="AK34" s="28">
        <f t="shared" si="9"/>
        <v>178614</v>
      </c>
      <c r="AL34" s="30">
        <f t="shared" si="10"/>
        <v>1</v>
      </c>
      <c r="AM34" s="30" t="str">
        <f t="shared" si="11"/>
        <v xml:space="preserve"> </v>
      </c>
    </row>
    <row r="35" spans="1:39" ht="17.100000000000001" customHeight="1">
      <c r="A35" s="8" t="s">
        <v>221</v>
      </c>
      <c r="B35" s="8" t="s">
        <v>290</v>
      </c>
      <c r="C35" s="8" t="s">
        <v>51</v>
      </c>
      <c r="D35" s="8" t="s">
        <v>291</v>
      </c>
      <c r="E35" s="50">
        <v>1604.05</v>
      </c>
      <c r="F35" s="2">
        <f t="shared" si="12"/>
        <v>2817930.878</v>
      </c>
      <c r="G35" s="56">
        <v>904596.86</v>
      </c>
      <c r="H35" s="55">
        <v>163486</v>
      </c>
      <c r="I35" s="34">
        <f t="shared" si="0"/>
        <v>122614.5</v>
      </c>
      <c r="J35" s="35">
        <v>138500</v>
      </c>
      <c r="K35" s="35">
        <v>5512</v>
      </c>
      <c r="L35" s="35">
        <v>337293</v>
      </c>
      <c r="M35" s="35">
        <v>106705</v>
      </c>
      <c r="N35" s="2">
        <f t="shared" si="1"/>
        <v>1615221.3599999999</v>
      </c>
      <c r="O35" s="4">
        <f t="shared" si="2"/>
        <v>1202710</v>
      </c>
      <c r="P35" s="52">
        <v>891</v>
      </c>
      <c r="Q35" s="52">
        <v>48</v>
      </c>
      <c r="R35" s="4">
        <f t="shared" si="3"/>
        <v>59448</v>
      </c>
      <c r="S35" s="6">
        <f t="shared" si="13"/>
        <v>134659.9975</v>
      </c>
      <c r="T35" s="57">
        <v>55633263</v>
      </c>
      <c r="U35" s="6">
        <f t="shared" si="4"/>
        <v>55633.262999999999</v>
      </c>
      <c r="V35" s="6">
        <f t="shared" si="5"/>
        <v>79026.734499999991</v>
      </c>
      <c r="W35" s="4">
        <f t="shared" si="6"/>
        <v>1580535</v>
      </c>
      <c r="X35" s="19">
        <f t="shared" si="7"/>
        <v>2842693</v>
      </c>
      <c r="Y35" s="20">
        <v>0</v>
      </c>
      <c r="Z35" s="18">
        <v>0</v>
      </c>
      <c r="AA35" s="4">
        <f t="shared" si="8"/>
        <v>2842693</v>
      </c>
      <c r="AB35" s="20"/>
      <c r="AC35" s="20"/>
      <c r="AD35" s="20"/>
      <c r="AE35" s="20"/>
      <c r="AF35" s="20"/>
      <c r="AG35" s="20"/>
      <c r="AH35" s="53">
        <v>0</v>
      </c>
      <c r="AI35" s="53">
        <v>0</v>
      </c>
      <c r="AJ35" s="22"/>
      <c r="AK35" s="28">
        <f t="shared" si="9"/>
        <v>2842693</v>
      </c>
      <c r="AL35" s="30" t="str">
        <f t="shared" si="10"/>
        <v xml:space="preserve"> </v>
      </c>
      <c r="AM35" s="30" t="str">
        <f t="shared" si="11"/>
        <v xml:space="preserve"> </v>
      </c>
    </row>
    <row r="36" spans="1:39" ht="17.100000000000001" customHeight="1">
      <c r="A36" s="8" t="s">
        <v>221</v>
      </c>
      <c r="B36" s="8" t="s">
        <v>290</v>
      </c>
      <c r="C36" s="8" t="s">
        <v>190</v>
      </c>
      <c r="D36" s="8" t="s">
        <v>292</v>
      </c>
      <c r="E36" s="50">
        <v>968.66</v>
      </c>
      <c r="F36" s="2">
        <f t="shared" si="12"/>
        <v>1701703.1416</v>
      </c>
      <c r="G36" s="56">
        <v>350167.57</v>
      </c>
      <c r="H36" s="55">
        <v>87714</v>
      </c>
      <c r="I36" s="34">
        <f t="shared" si="0"/>
        <v>65785.5</v>
      </c>
      <c r="J36" s="35">
        <v>74244</v>
      </c>
      <c r="K36" s="35">
        <v>2956</v>
      </c>
      <c r="L36" s="35">
        <v>181725</v>
      </c>
      <c r="M36" s="35">
        <v>131408</v>
      </c>
      <c r="N36" s="2">
        <f t="shared" si="1"/>
        <v>806286.07000000007</v>
      </c>
      <c r="O36" s="4">
        <f t="shared" ref="O36:O67" si="14">IF(F36&gt;N36,ROUND(SUM(F36-N36),0),0)</f>
        <v>895417</v>
      </c>
      <c r="P36" s="52">
        <v>428</v>
      </c>
      <c r="Q36" s="52">
        <v>86</v>
      </c>
      <c r="R36" s="4">
        <f t="shared" si="3"/>
        <v>51163</v>
      </c>
      <c r="S36" s="6">
        <f t="shared" si="13"/>
        <v>81319.006999999998</v>
      </c>
      <c r="T36" s="57">
        <v>21444757</v>
      </c>
      <c r="U36" s="6">
        <f t="shared" si="4"/>
        <v>21444.757000000001</v>
      </c>
      <c r="V36" s="6">
        <f t="shared" si="5"/>
        <v>59874.25</v>
      </c>
      <c r="W36" s="4">
        <f t="shared" si="6"/>
        <v>1197485</v>
      </c>
      <c r="X36" s="19">
        <f t="shared" si="7"/>
        <v>2144065</v>
      </c>
      <c r="Y36" s="20">
        <v>0</v>
      </c>
      <c r="Z36" s="18">
        <v>0</v>
      </c>
      <c r="AA36" s="4">
        <f t="shared" si="8"/>
        <v>2144065</v>
      </c>
      <c r="AB36" s="20"/>
      <c r="AC36" s="20"/>
      <c r="AD36" s="20"/>
      <c r="AE36" s="20"/>
      <c r="AF36" s="20"/>
      <c r="AG36" s="20"/>
      <c r="AH36" s="53">
        <v>0</v>
      </c>
      <c r="AI36" s="53">
        <v>0</v>
      </c>
      <c r="AJ36" s="22"/>
      <c r="AK36" s="28">
        <f t="shared" si="9"/>
        <v>2144065</v>
      </c>
      <c r="AL36" s="30" t="str">
        <f t="shared" si="10"/>
        <v xml:space="preserve"> </v>
      </c>
      <c r="AM36" s="30" t="str">
        <f t="shared" si="11"/>
        <v xml:space="preserve"> </v>
      </c>
    </row>
    <row r="37" spans="1:39" ht="17.100000000000001" customHeight="1">
      <c r="A37" s="8" t="s">
        <v>221</v>
      </c>
      <c r="B37" s="8" t="s">
        <v>290</v>
      </c>
      <c r="C37" s="8" t="s">
        <v>96</v>
      </c>
      <c r="D37" s="8" t="s">
        <v>293</v>
      </c>
      <c r="E37" s="50">
        <v>651.58000000000004</v>
      </c>
      <c r="F37" s="2">
        <f t="shared" si="12"/>
        <v>1144669.6808</v>
      </c>
      <c r="G37" s="56">
        <v>521002.84</v>
      </c>
      <c r="H37" s="55">
        <v>63274</v>
      </c>
      <c r="I37" s="34">
        <f t="shared" si="0"/>
        <v>47455.5</v>
      </c>
      <c r="J37" s="35">
        <v>53719</v>
      </c>
      <c r="K37" s="35">
        <v>2132</v>
      </c>
      <c r="L37" s="35">
        <v>129254</v>
      </c>
      <c r="M37" s="35">
        <v>111490</v>
      </c>
      <c r="N37" s="2">
        <f t="shared" si="1"/>
        <v>865053.34000000008</v>
      </c>
      <c r="O37" s="4">
        <f t="shared" si="14"/>
        <v>279616</v>
      </c>
      <c r="P37" s="52">
        <v>238</v>
      </c>
      <c r="Q37" s="52">
        <v>90</v>
      </c>
      <c r="R37" s="4">
        <f t="shared" si="3"/>
        <v>29774</v>
      </c>
      <c r="S37" s="6">
        <f t="shared" si="13"/>
        <v>54700.141000000003</v>
      </c>
      <c r="T37" s="57">
        <v>31904644</v>
      </c>
      <c r="U37" s="6">
        <f t="shared" si="4"/>
        <v>31904.644</v>
      </c>
      <c r="V37" s="6">
        <f t="shared" si="5"/>
        <v>22795.497000000003</v>
      </c>
      <c r="W37" s="4">
        <f t="shared" si="6"/>
        <v>455910</v>
      </c>
      <c r="X37" s="19">
        <f t="shared" si="7"/>
        <v>765300</v>
      </c>
      <c r="Y37" s="20">
        <v>0</v>
      </c>
      <c r="Z37" s="18">
        <v>0</v>
      </c>
      <c r="AA37" s="4">
        <f t="shared" si="8"/>
        <v>765300</v>
      </c>
      <c r="AB37" s="20"/>
      <c r="AC37" s="20"/>
      <c r="AD37" s="20"/>
      <c r="AE37" s="20"/>
      <c r="AF37" s="20"/>
      <c r="AG37" s="20"/>
      <c r="AH37" s="53">
        <v>0</v>
      </c>
      <c r="AI37" s="53">
        <v>0</v>
      </c>
      <c r="AJ37" s="22"/>
      <c r="AK37" s="28">
        <f t="shared" si="9"/>
        <v>765300</v>
      </c>
      <c r="AL37" s="30" t="str">
        <f t="shared" si="10"/>
        <v xml:space="preserve"> </v>
      </c>
      <c r="AM37" s="30" t="str">
        <f t="shared" si="11"/>
        <v xml:space="preserve"> </v>
      </c>
    </row>
    <row r="38" spans="1:39" ht="17.100000000000001" customHeight="1">
      <c r="A38" s="8" t="s">
        <v>221</v>
      </c>
      <c r="B38" s="8" t="s">
        <v>290</v>
      </c>
      <c r="C38" s="8" t="s">
        <v>207</v>
      </c>
      <c r="D38" s="8" t="s">
        <v>294</v>
      </c>
      <c r="E38" s="50">
        <v>1406.13</v>
      </c>
      <c r="F38" s="2">
        <f t="shared" si="12"/>
        <v>2470232.9388000001</v>
      </c>
      <c r="G38" s="56">
        <v>334816.56</v>
      </c>
      <c r="H38" s="55">
        <v>152685</v>
      </c>
      <c r="I38" s="34">
        <f t="shared" si="0"/>
        <v>114513.75</v>
      </c>
      <c r="J38" s="35">
        <v>129200</v>
      </c>
      <c r="K38" s="35">
        <v>5147</v>
      </c>
      <c r="L38" s="35">
        <v>315827</v>
      </c>
      <c r="M38" s="35">
        <v>34474</v>
      </c>
      <c r="N38" s="2">
        <f t="shared" si="1"/>
        <v>933978.31</v>
      </c>
      <c r="O38" s="4">
        <f t="shared" si="14"/>
        <v>1536255</v>
      </c>
      <c r="P38" s="52">
        <v>613</v>
      </c>
      <c r="Q38" s="52">
        <v>37</v>
      </c>
      <c r="R38" s="4">
        <f t="shared" si="3"/>
        <v>31527</v>
      </c>
      <c r="S38" s="6">
        <f t="shared" si="13"/>
        <v>118044.61350000001</v>
      </c>
      <c r="T38" s="57">
        <v>21137409</v>
      </c>
      <c r="U38" s="6">
        <f t="shared" si="4"/>
        <v>21137.409</v>
      </c>
      <c r="V38" s="6">
        <f t="shared" si="5"/>
        <v>96907.204500000007</v>
      </c>
      <c r="W38" s="4">
        <f t="shared" si="6"/>
        <v>1938144</v>
      </c>
      <c r="X38" s="19">
        <f t="shared" si="7"/>
        <v>3505926</v>
      </c>
      <c r="Y38" s="20">
        <v>0</v>
      </c>
      <c r="Z38" s="18">
        <v>0</v>
      </c>
      <c r="AA38" s="4">
        <f t="shared" si="8"/>
        <v>3505926</v>
      </c>
      <c r="AB38" s="20"/>
      <c r="AC38" s="20"/>
      <c r="AD38" s="20"/>
      <c r="AE38" s="20"/>
      <c r="AF38" s="20"/>
      <c r="AG38" s="20"/>
      <c r="AH38" s="53">
        <v>0</v>
      </c>
      <c r="AI38" s="53">
        <v>0</v>
      </c>
      <c r="AJ38" s="22"/>
      <c r="AK38" s="28">
        <f t="shared" si="9"/>
        <v>3505926</v>
      </c>
      <c r="AL38" s="30" t="str">
        <f t="shared" si="10"/>
        <v xml:space="preserve"> </v>
      </c>
      <c r="AM38" s="30" t="str">
        <f t="shared" si="11"/>
        <v xml:space="preserve"> </v>
      </c>
    </row>
    <row r="39" spans="1:39" ht="17.100000000000001" customHeight="1">
      <c r="A39" s="8" t="s">
        <v>221</v>
      </c>
      <c r="B39" s="8" t="s">
        <v>290</v>
      </c>
      <c r="C39" s="8" t="s">
        <v>222</v>
      </c>
      <c r="D39" s="8" t="s">
        <v>295</v>
      </c>
      <c r="E39" s="50">
        <v>890.04</v>
      </c>
      <c r="F39" s="2">
        <f t="shared" si="12"/>
        <v>1563586.6703999999</v>
      </c>
      <c r="G39" s="56">
        <v>283645.62</v>
      </c>
      <c r="H39" s="55">
        <v>92573</v>
      </c>
      <c r="I39" s="34">
        <f t="shared" si="0"/>
        <v>69429.75</v>
      </c>
      <c r="J39" s="35">
        <v>78443</v>
      </c>
      <c r="K39" s="35">
        <v>3122</v>
      </c>
      <c r="L39" s="35">
        <v>190301</v>
      </c>
      <c r="M39" s="35">
        <v>64357</v>
      </c>
      <c r="N39" s="2">
        <f t="shared" si="1"/>
        <v>689298.37</v>
      </c>
      <c r="O39" s="4">
        <f t="shared" si="14"/>
        <v>874288</v>
      </c>
      <c r="P39" s="52">
        <v>432</v>
      </c>
      <c r="Q39" s="52">
        <v>73</v>
      </c>
      <c r="R39" s="4">
        <f t="shared" si="3"/>
        <v>43835</v>
      </c>
      <c r="S39" s="6">
        <f t="shared" si="13"/>
        <v>74718.857999999993</v>
      </c>
      <c r="T39" s="57">
        <v>17478599</v>
      </c>
      <c r="U39" s="6">
        <f t="shared" si="4"/>
        <v>17478.598999999998</v>
      </c>
      <c r="V39" s="6">
        <f t="shared" si="5"/>
        <v>57240.258999999991</v>
      </c>
      <c r="W39" s="4">
        <f t="shared" si="6"/>
        <v>1144805</v>
      </c>
      <c r="X39" s="19">
        <f t="shared" si="7"/>
        <v>2062928</v>
      </c>
      <c r="Y39" s="20">
        <v>0</v>
      </c>
      <c r="Z39" s="18">
        <v>0</v>
      </c>
      <c r="AA39" s="4">
        <f t="shared" si="8"/>
        <v>2062928</v>
      </c>
      <c r="AB39" s="20"/>
      <c r="AC39" s="20"/>
      <c r="AD39" s="20"/>
      <c r="AE39" s="20"/>
      <c r="AF39" s="20"/>
      <c r="AG39" s="20"/>
      <c r="AH39" s="53">
        <v>0</v>
      </c>
      <c r="AI39" s="53">
        <v>0</v>
      </c>
      <c r="AJ39" s="22"/>
      <c r="AK39" s="28">
        <f t="shared" si="9"/>
        <v>2062928</v>
      </c>
      <c r="AL39" s="30" t="str">
        <f t="shared" si="10"/>
        <v xml:space="preserve"> </v>
      </c>
      <c r="AM39" s="30" t="str">
        <f t="shared" si="11"/>
        <v xml:space="preserve"> </v>
      </c>
    </row>
    <row r="40" spans="1:39" ht="17.100000000000001" customHeight="1">
      <c r="A40" s="8" t="s">
        <v>221</v>
      </c>
      <c r="B40" s="8" t="s">
        <v>290</v>
      </c>
      <c r="C40" s="8" t="s">
        <v>223</v>
      </c>
      <c r="D40" s="8" t="s">
        <v>296</v>
      </c>
      <c r="E40" s="50">
        <v>702.23</v>
      </c>
      <c r="F40" s="2">
        <f t="shared" si="12"/>
        <v>1233649.5748000001</v>
      </c>
      <c r="G40" s="56">
        <v>599358.76</v>
      </c>
      <c r="H40" s="55">
        <v>60608</v>
      </c>
      <c r="I40" s="34">
        <f t="shared" si="0"/>
        <v>45456</v>
      </c>
      <c r="J40" s="35">
        <v>51483</v>
      </c>
      <c r="K40" s="35">
        <v>2042</v>
      </c>
      <c r="L40" s="35">
        <v>123824</v>
      </c>
      <c r="M40" s="35">
        <v>59327</v>
      </c>
      <c r="N40" s="2">
        <f t="shared" si="1"/>
        <v>881490.76</v>
      </c>
      <c r="O40" s="4">
        <f t="shared" si="14"/>
        <v>352159</v>
      </c>
      <c r="P40" s="52">
        <v>242</v>
      </c>
      <c r="Q40" s="52">
        <v>90</v>
      </c>
      <c r="R40" s="4">
        <f t="shared" si="3"/>
        <v>30274</v>
      </c>
      <c r="S40" s="6">
        <f t="shared" si="13"/>
        <v>58952.208500000001</v>
      </c>
      <c r="T40" s="57">
        <v>37413156</v>
      </c>
      <c r="U40" s="6">
        <f t="shared" si="4"/>
        <v>37413.156000000003</v>
      </c>
      <c r="V40" s="6">
        <f t="shared" si="5"/>
        <v>21539.052499999998</v>
      </c>
      <c r="W40" s="4">
        <f t="shared" si="6"/>
        <v>430781</v>
      </c>
      <c r="X40" s="19">
        <f t="shared" si="7"/>
        <v>813214</v>
      </c>
      <c r="Y40" s="20">
        <v>0</v>
      </c>
      <c r="Z40" s="18">
        <v>0</v>
      </c>
      <c r="AA40" s="4">
        <f t="shared" si="8"/>
        <v>813214</v>
      </c>
      <c r="AB40" s="20"/>
      <c r="AC40" s="20"/>
      <c r="AD40" s="20"/>
      <c r="AE40" s="20"/>
      <c r="AF40" s="20"/>
      <c r="AG40" s="20"/>
      <c r="AH40" s="53">
        <v>0</v>
      </c>
      <c r="AI40" s="53">
        <v>0</v>
      </c>
      <c r="AJ40" s="22"/>
      <c r="AK40" s="28">
        <f t="shared" si="9"/>
        <v>813214</v>
      </c>
      <c r="AL40" s="30" t="str">
        <f t="shared" si="10"/>
        <v xml:space="preserve"> </v>
      </c>
      <c r="AM40" s="30" t="str">
        <f t="shared" si="11"/>
        <v xml:space="preserve"> </v>
      </c>
    </row>
    <row r="41" spans="1:39" ht="17.100000000000001" customHeight="1">
      <c r="A41" s="8" t="s">
        <v>221</v>
      </c>
      <c r="B41" s="8" t="s">
        <v>290</v>
      </c>
      <c r="C41" s="8" t="s">
        <v>224</v>
      </c>
      <c r="D41" s="8" t="s">
        <v>297</v>
      </c>
      <c r="E41" s="50">
        <v>1308.06</v>
      </c>
      <c r="F41" s="2">
        <f t="shared" si="12"/>
        <v>2297947.4855999998</v>
      </c>
      <c r="G41" s="56">
        <v>639548.59</v>
      </c>
      <c r="H41" s="55">
        <v>138969</v>
      </c>
      <c r="I41" s="34">
        <f t="shared" si="0"/>
        <v>104226.75</v>
      </c>
      <c r="J41" s="35">
        <v>117944</v>
      </c>
      <c r="K41" s="35">
        <v>4683</v>
      </c>
      <c r="L41" s="35">
        <v>284888</v>
      </c>
      <c r="M41" s="35">
        <v>33343</v>
      </c>
      <c r="N41" s="2">
        <f t="shared" si="1"/>
        <v>1184633.3399999999</v>
      </c>
      <c r="O41" s="4">
        <f t="shared" si="14"/>
        <v>1113314</v>
      </c>
      <c r="P41" s="52">
        <v>639</v>
      </c>
      <c r="Q41" s="52">
        <v>33</v>
      </c>
      <c r="R41" s="4">
        <f t="shared" si="3"/>
        <v>29311</v>
      </c>
      <c r="S41" s="6">
        <f t="shared" si="13"/>
        <v>109811.637</v>
      </c>
      <c r="T41" s="57">
        <v>40735579</v>
      </c>
      <c r="U41" s="6">
        <f t="shared" si="4"/>
        <v>40735.578999999998</v>
      </c>
      <c r="V41" s="6">
        <f t="shared" si="5"/>
        <v>69076.058000000005</v>
      </c>
      <c r="W41" s="4">
        <f t="shared" si="6"/>
        <v>1381521</v>
      </c>
      <c r="X41" s="19">
        <f t="shared" si="7"/>
        <v>2524146</v>
      </c>
      <c r="Y41" s="20">
        <v>0</v>
      </c>
      <c r="Z41" s="18">
        <v>0</v>
      </c>
      <c r="AA41" s="4">
        <f t="shared" si="8"/>
        <v>2524146</v>
      </c>
      <c r="AB41" s="20"/>
      <c r="AC41" s="20"/>
      <c r="AD41" s="20"/>
      <c r="AE41" s="20"/>
      <c r="AF41" s="20"/>
      <c r="AG41" s="20"/>
      <c r="AH41" s="53">
        <v>0</v>
      </c>
      <c r="AI41" s="53">
        <v>0</v>
      </c>
      <c r="AJ41" s="22"/>
      <c r="AK41" s="28">
        <f t="shared" si="9"/>
        <v>2524146</v>
      </c>
      <c r="AL41" s="30" t="str">
        <f t="shared" si="10"/>
        <v xml:space="preserve"> </v>
      </c>
      <c r="AM41" s="30" t="str">
        <f t="shared" si="11"/>
        <v xml:space="preserve"> </v>
      </c>
    </row>
    <row r="42" spans="1:39" ht="17.100000000000001" customHeight="1">
      <c r="A42" s="8" t="s">
        <v>221</v>
      </c>
      <c r="B42" s="8" t="s">
        <v>290</v>
      </c>
      <c r="C42" s="8" t="s">
        <v>225</v>
      </c>
      <c r="D42" s="8" t="s">
        <v>298</v>
      </c>
      <c r="E42" s="50">
        <v>6425.84</v>
      </c>
      <c r="F42" s="2">
        <f t="shared" si="12"/>
        <v>11288658.678400001</v>
      </c>
      <c r="G42" s="56">
        <v>2234277.14</v>
      </c>
      <c r="H42" s="55">
        <v>673644</v>
      </c>
      <c r="I42" s="34">
        <f t="shared" si="0"/>
        <v>505233</v>
      </c>
      <c r="J42" s="35">
        <v>569990</v>
      </c>
      <c r="K42" s="35">
        <v>22725</v>
      </c>
      <c r="L42" s="35">
        <v>1393566</v>
      </c>
      <c r="M42" s="35">
        <v>31963</v>
      </c>
      <c r="N42" s="2">
        <f t="shared" si="1"/>
        <v>4757754.1400000006</v>
      </c>
      <c r="O42" s="4">
        <f t="shared" si="14"/>
        <v>6530905</v>
      </c>
      <c r="P42" s="52">
        <v>2413</v>
      </c>
      <c r="Q42" s="52">
        <v>33</v>
      </c>
      <c r="R42" s="4">
        <f t="shared" si="3"/>
        <v>110684</v>
      </c>
      <c r="S42" s="6">
        <f t="shared" si="13"/>
        <v>539449.26800000004</v>
      </c>
      <c r="T42" s="57">
        <v>144239970</v>
      </c>
      <c r="U42" s="6">
        <f t="shared" si="4"/>
        <v>144239.97</v>
      </c>
      <c r="V42" s="6">
        <f t="shared" si="5"/>
        <v>395209.29800000007</v>
      </c>
      <c r="W42" s="4">
        <f t="shared" si="6"/>
        <v>7904186</v>
      </c>
      <c r="X42" s="19">
        <f t="shared" si="7"/>
        <v>14545775</v>
      </c>
      <c r="Y42" s="20">
        <v>0</v>
      </c>
      <c r="Z42" s="18">
        <v>0</v>
      </c>
      <c r="AA42" s="4">
        <f t="shared" si="8"/>
        <v>14545775</v>
      </c>
      <c r="AB42" s="20"/>
      <c r="AC42" s="20"/>
      <c r="AD42" s="20"/>
      <c r="AE42" s="20"/>
      <c r="AF42" s="20"/>
      <c r="AG42" s="20"/>
      <c r="AH42" s="53">
        <v>0</v>
      </c>
      <c r="AI42" s="53">
        <v>0</v>
      </c>
      <c r="AJ42" s="22"/>
      <c r="AK42" s="28">
        <f t="shared" si="9"/>
        <v>14545775</v>
      </c>
      <c r="AL42" s="30" t="str">
        <f t="shared" si="10"/>
        <v xml:space="preserve"> </v>
      </c>
      <c r="AM42" s="30" t="str">
        <f t="shared" si="11"/>
        <v xml:space="preserve"> </v>
      </c>
    </row>
    <row r="43" spans="1:39" ht="17.100000000000001" customHeight="1">
      <c r="A43" s="8" t="s">
        <v>226</v>
      </c>
      <c r="B43" s="8" t="s">
        <v>299</v>
      </c>
      <c r="C43" s="8" t="s">
        <v>208</v>
      </c>
      <c r="D43" s="8" t="s">
        <v>300</v>
      </c>
      <c r="E43" s="50">
        <v>817.43</v>
      </c>
      <c r="F43" s="2">
        <f t="shared" si="12"/>
        <v>1436028.3267999999</v>
      </c>
      <c r="G43" s="56">
        <v>444720.72</v>
      </c>
      <c r="H43" s="55">
        <v>72682</v>
      </c>
      <c r="I43" s="34">
        <f t="shared" si="0"/>
        <v>54511.5</v>
      </c>
      <c r="J43" s="35">
        <v>70805</v>
      </c>
      <c r="K43" s="35">
        <v>87830</v>
      </c>
      <c r="L43" s="35">
        <v>172339</v>
      </c>
      <c r="M43" s="35">
        <v>87334</v>
      </c>
      <c r="N43" s="2">
        <f t="shared" si="1"/>
        <v>917540.22</v>
      </c>
      <c r="O43" s="4">
        <f t="shared" si="14"/>
        <v>518488</v>
      </c>
      <c r="P43" s="52">
        <v>261</v>
      </c>
      <c r="Q43" s="52">
        <v>90</v>
      </c>
      <c r="R43" s="4">
        <f t="shared" si="3"/>
        <v>32651</v>
      </c>
      <c r="S43" s="6">
        <f t="shared" si="13"/>
        <v>68623.248500000002</v>
      </c>
      <c r="T43" s="57">
        <v>26563056</v>
      </c>
      <c r="U43" s="6">
        <f t="shared" si="4"/>
        <v>26563.056</v>
      </c>
      <c r="V43" s="6">
        <f t="shared" si="5"/>
        <v>42060.192500000005</v>
      </c>
      <c r="W43" s="4">
        <f t="shared" si="6"/>
        <v>841204</v>
      </c>
      <c r="X43" s="19">
        <f t="shared" si="7"/>
        <v>1392343</v>
      </c>
      <c r="Y43" s="20">
        <v>0</v>
      </c>
      <c r="Z43" s="18">
        <v>0</v>
      </c>
      <c r="AA43" s="4">
        <f t="shared" si="8"/>
        <v>1392343</v>
      </c>
      <c r="AB43" s="20"/>
      <c r="AC43" s="20"/>
      <c r="AD43" s="20"/>
      <c r="AE43" s="20"/>
      <c r="AF43" s="20"/>
      <c r="AG43" s="20"/>
      <c r="AH43" s="53">
        <v>0</v>
      </c>
      <c r="AI43" s="53">
        <v>0</v>
      </c>
      <c r="AJ43" s="22"/>
      <c r="AK43" s="28">
        <f t="shared" si="9"/>
        <v>1392343</v>
      </c>
      <c r="AL43" s="30" t="str">
        <f t="shared" si="10"/>
        <v xml:space="preserve"> </v>
      </c>
      <c r="AM43" s="30" t="str">
        <f t="shared" si="11"/>
        <v xml:space="preserve"> </v>
      </c>
    </row>
    <row r="44" spans="1:39" ht="17.100000000000001" customHeight="1">
      <c r="A44" s="8" t="s">
        <v>226</v>
      </c>
      <c r="B44" s="8" t="s">
        <v>299</v>
      </c>
      <c r="C44" s="8" t="s">
        <v>99</v>
      </c>
      <c r="D44" s="8" t="s">
        <v>301</v>
      </c>
      <c r="E44" s="50">
        <v>448.63</v>
      </c>
      <c r="F44" s="2">
        <f t="shared" si="12"/>
        <v>788135.23879999993</v>
      </c>
      <c r="G44" s="56">
        <v>129501.3</v>
      </c>
      <c r="H44" s="55">
        <v>41423</v>
      </c>
      <c r="I44" s="34">
        <f t="shared" si="0"/>
        <v>31067.25</v>
      </c>
      <c r="J44" s="35">
        <v>41729</v>
      </c>
      <c r="K44" s="35">
        <v>51775</v>
      </c>
      <c r="L44" s="35">
        <v>102195</v>
      </c>
      <c r="M44" s="35">
        <v>73649</v>
      </c>
      <c r="N44" s="2">
        <f t="shared" si="1"/>
        <v>429916.55</v>
      </c>
      <c r="O44" s="4">
        <f t="shared" si="14"/>
        <v>358219</v>
      </c>
      <c r="P44" s="52">
        <v>213</v>
      </c>
      <c r="Q44" s="52">
        <v>84</v>
      </c>
      <c r="R44" s="4">
        <f t="shared" si="3"/>
        <v>24870</v>
      </c>
      <c r="S44" s="6">
        <f t="shared" si="13"/>
        <v>37662.488499999999</v>
      </c>
      <c r="T44" s="57">
        <v>7796674</v>
      </c>
      <c r="U44" s="6">
        <f t="shared" si="4"/>
        <v>7796.674</v>
      </c>
      <c r="V44" s="6">
        <f t="shared" si="5"/>
        <v>29865.8145</v>
      </c>
      <c r="W44" s="4">
        <f t="shared" si="6"/>
        <v>597316</v>
      </c>
      <c r="X44" s="19">
        <f t="shared" si="7"/>
        <v>980405</v>
      </c>
      <c r="Y44" s="20">
        <v>0</v>
      </c>
      <c r="Z44" s="18">
        <v>0</v>
      </c>
      <c r="AA44" s="4">
        <f t="shared" si="8"/>
        <v>980405</v>
      </c>
      <c r="AB44" s="20"/>
      <c r="AC44" s="20"/>
      <c r="AD44" s="20"/>
      <c r="AE44" s="20"/>
      <c r="AF44" s="20"/>
      <c r="AG44" s="20"/>
      <c r="AH44" s="53">
        <v>0</v>
      </c>
      <c r="AI44" s="53">
        <v>0</v>
      </c>
      <c r="AJ44" s="22"/>
      <c r="AK44" s="28">
        <f t="shared" si="9"/>
        <v>980405</v>
      </c>
      <c r="AL44" s="30" t="str">
        <f t="shared" si="10"/>
        <v xml:space="preserve"> </v>
      </c>
      <c r="AM44" s="30" t="str">
        <f t="shared" si="11"/>
        <v xml:space="preserve"> </v>
      </c>
    </row>
    <row r="45" spans="1:39" ht="17.100000000000001" customHeight="1">
      <c r="A45" s="8" t="s">
        <v>226</v>
      </c>
      <c r="B45" s="8" t="s">
        <v>299</v>
      </c>
      <c r="C45" s="8" t="s">
        <v>26</v>
      </c>
      <c r="D45" s="8" t="s">
        <v>302</v>
      </c>
      <c r="E45" s="50">
        <v>2839.73</v>
      </c>
      <c r="F45" s="2">
        <f t="shared" si="12"/>
        <v>4988724.0747999996</v>
      </c>
      <c r="G45" s="56">
        <v>538851.18000000005</v>
      </c>
      <c r="H45" s="55">
        <v>207035</v>
      </c>
      <c r="I45" s="34">
        <f t="shared" si="0"/>
        <v>155276.25</v>
      </c>
      <c r="J45" s="35">
        <v>271368</v>
      </c>
      <c r="K45" s="35">
        <v>337765</v>
      </c>
      <c r="L45" s="35">
        <v>670823</v>
      </c>
      <c r="M45" s="35">
        <v>234193</v>
      </c>
      <c r="N45" s="2">
        <f t="shared" si="1"/>
        <v>2208276.4300000002</v>
      </c>
      <c r="O45" s="4">
        <f t="shared" si="14"/>
        <v>2780448</v>
      </c>
      <c r="P45" s="52">
        <v>1020</v>
      </c>
      <c r="Q45" s="52">
        <v>35</v>
      </c>
      <c r="R45" s="4">
        <f t="shared" si="3"/>
        <v>49623</v>
      </c>
      <c r="S45" s="6">
        <f t="shared" si="13"/>
        <v>238395.33350000001</v>
      </c>
      <c r="T45" s="57">
        <v>34608297</v>
      </c>
      <c r="U45" s="6">
        <f t="shared" si="4"/>
        <v>34608.296999999999</v>
      </c>
      <c r="V45" s="6">
        <f t="shared" si="5"/>
        <v>203787.03650000002</v>
      </c>
      <c r="W45" s="4">
        <f t="shared" si="6"/>
        <v>4075741</v>
      </c>
      <c r="X45" s="19">
        <f t="shared" si="7"/>
        <v>6905812</v>
      </c>
      <c r="Y45" s="20">
        <v>0</v>
      </c>
      <c r="Z45" s="18">
        <v>0</v>
      </c>
      <c r="AA45" s="4">
        <f t="shared" si="8"/>
        <v>6905812</v>
      </c>
      <c r="AB45" s="20"/>
      <c r="AC45" s="20"/>
      <c r="AD45" s="20"/>
      <c r="AE45" s="20"/>
      <c r="AF45" s="20"/>
      <c r="AG45" s="20"/>
      <c r="AH45" s="53">
        <v>0</v>
      </c>
      <c r="AI45" s="53">
        <v>0</v>
      </c>
      <c r="AJ45" s="22"/>
      <c r="AK45" s="28">
        <f t="shared" si="9"/>
        <v>6905812</v>
      </c>
      <c r="AL45" s="30" t="str">
        <f t="shared" si="10"/>
        <v xml:space="preserve"> </v>
      </c>
      <c r="AM45" s="30" t="str">
        <f t="shared" si="11"/>
        <v xml:space="preserve"> </v>
      </c>
    </row>
    <row r="46" spans="1:39" ht="17.100000000000001" customHeight="1">
      <c r="A46" s="8" t="s">
        <v>226</v>
      </c>
      <c r="B46" s="8" t="s">
        <v>299</v>
      </c>
      <c r="C46" s="8" t="s">
        <v>27</v>
      </c>
      <c r="D46" s="8" t="s">
        <v>303</v>
      </c>
      <c r="E46" s="50">
        <v>985.87</v>
      </c>
      <c r="F46" s="2">
        <f t="shared" si="12"/>
        <v>1731936.9812</v>
      </c>
      <c r="G46" s="56">
        <v>291884.2</v>
      </c>
      <c r="H46" s="55">
        <v>80445</v>
      </c>
      <c r="I46" s="34">
        <f t="shared" si="0"/>
        <v>60333.75</v>
      </c>
      <c r="J46" s="35">
        <v>89861</v>
      </c>
      <c r="K46" s="35">
        <v>111447</v>
      </c>
      <c r="L46" s="35">
        <v>219581</v>
      </c>
      <c r="M46" s="35">
        <v>111142</v>
      </c>
      <c r="N46" s="2">
        <f t="shared" si="1"/>
        <v>884248.95</v>
      </c>
      <c r="O46" s="4">
        <f t="shared" si="14"/>
        <v>847688</v>
      </c>
      <c r="P46" s="52">
        <v>306</v>
      </c>
      <c r="Q46" s="52">
        <v>90</v>
      </c>
      <c r="R46" s="4">
        <f t="shared" si="3"/>
        <v>38281</v>
      </c>
      <c r="S46" s="6">
        <f t="shared" si="13"/>
        <v>82763.786500000002</v>
      </c>
      <c r="T46" s="57">
        <v>18079292</v>
      </c>
      <c r="U46" s="6">
        <f t="shared" si="4"/>
        <v>18079.292000000001</v>
      </c>
      <c r="V46" s="6">
        <f t="shared" si="5"/>
        <v>64684.494500000001</v>
      </c>
      <c r="W46" s="4">
        <f t="shared" si="6"/>
        <v>1293690</v>
      </c>
      <c r="X46" s="19">
        <f t="shared" si="7"/>
        <v>2179659</v>
      </c>
      <c r="Y46" s="20">
        <v>0</v>
      </c>
      <c r="Z46" s="18">
        <v>0</v>
      </c>
      <c r="AA46" s="4">
        <f t="shared" si="8"/>
        <v>2179659</v>
      </c>
      <c r="AB46" s="20"/>
      <c r="AC46" s="20"/>
      <c r="AD46" s="20"/>
      <c r="AE46" s="20"/>
      <c r="AF46" s="20"/>
      <c r="AG46" s="20"/>
      <c r="AH46" s="53">
        <v>0</v>
      </c>
      <c r="AI46" s="53">
        <v>0</v>
      </c>
      <c r="AJ46" s="22"/>
      <c r="AK46" s="28">
        <f t="shared" si="9"/>
        <v>2179659</v>
      </c>
      <c r="AL46" s="30" t="str">
        <f t="shared" si="10"/>
        <v xml:space="preserve"> </v>
      </c>
      <c r="AM46" s="30" t="str">
        <f t="shared" si="11"/>
        <v xml:space="preserve"> </v>
      </c>
    </row>
    <row r="47" spans="1:39" ht="17.100000000000001" customHeight="1">
      <c r="A47" s="8" t="s">
        <v>226</v>
      </c>
      <c r="B47" s="8" t="s">
        <v>299</v>
      </c>
      <c r="C47" s="8" t="s">
        <v>28</v>
      </c>
      <c r="D47" s="8" t="s">
        <v>304</v>
      </c>
      <c r="E47" s="50">
        <v>950.76</v>
      </c>
      <c r="F47" s="2">
        <f t="shared" si="12"/>
        <v>1670257.1376</v>
      </c>
      <c r="G47" s="56">
        <v>334984.75</v>
      </c>
      <c r="H47" s="55">
        <v>90868</v>
      </c>
      <c r="I47" s="34">
        <f t="shared" si="0"/>
        <v>68151</v>
      </c>
      <c r="J47" s="35">
        <v>87031</v>
      </c>
      <c r="K47" s="35">
        <v>108190</v>
      </c>
      <c r="L47" s="35">
        <v>214406</v>
      </c>
      <c r="M47" s="35">
        <v>69362</v>
      </c>
      <c r="N47" s="2">
        <f t="shared" si="1"/>
        <v>882124.75</v>
      </c>
      <c r="O47" s="4">
        <f t="shared" si="14"/>
        <v>788132</v>
      </c>
      <c r="P47" s="52">
        <v>366</v>
      </c>
      <c r="Q47" s="52">
        <v>77</v>
      </c>
      <c r="R47" s="4">
        <f t="shared" si="3"/>
        <v>39173</v>
      </c>
      <c r="S47" s="6">
        <f t="shared" si="13"/>
        <v>79816.301999999996</v>
      </c>
      <c r="T47" s="57">
        <v>20394041</v>
      </c>
      <c r="U47" s="6">
        <f t="shared" si="4"/>
        <v>20394.041000000001</v>
      </c>
      <c r="V47" s="6">
        <f t="shared" si="5"/>
        <v>59422.260999999999</v>
      </c>
      <c r="W47" s="4">
        <f t="shared" si="6"/>
        <v>1188445</v>
      </c>
      <c r="X47" s="19">
        <f t="shared" si="7"/>
        <v>2015750</v>
      </c>
      <c r="Y47" s="20">
        <v>0</v>
      </c>
      <c r="Z47" s="18">
        <v>0</v>
      </c>
      <c r="AA47" s="4">
        <f t="shared" si="8"/>
        <v>2015750</v>
      </c>
      <c r="AB47" s="20"/>
      <c r="AC47" s="20"/>
      <c r="AD47" s="20"/>
      <c r="AE47" s="20"/>
      <c r="AF47" s="20"/>
      <c r="AG47" s="20"/>
      <c r="AH47" s="53">
        <v>0</v>
      </c>
      <c r="AI47" s="53">
        <v>0</v>
      </c>
      <c r="AJ47" s="22"/>
      <c r="AK47" s="28">
        <f t="shared" si="9"/>
        <v>2015750</v>
      </c>
      <c r="AL47" s="30" t="str">
        <f t="shared" si="10"/>
        <v xml:space="preserve"> </v>
      </c>
      <c r="AM47" s="30" t="str">
        <f t="shared" si="11"/>
        <v xml:space="preserve"> </v>
      </c>
    </row>
    <row r="48" spans="1:39" ht="17.100000000000001" customHeight="1">
      <c r="A48" s="8" t="s">
        <v>226</v>
      </c>
      <c r="B48" s="8" t="s">
        <v>299</v>
      </c>
      <c r="C48" s="8" t="s">
        <v>227</v>
      </c>
      <c r="D48" s="8" t="s">
        <v>305</v>
      </c>
      <c r="E48" s="50">
        <v>609.24</v>
      </c>
      <c r="F48" s="2">
        <f t="shared" si="12"/>
        <v>1070288.4624000001</v>
      </c>
      <c r="G48" s="56">
        <v>128923.49</v>
      </c>
      <c r="H48" s="55">
        <v>46755</v>
      </c>
      <c r="I48" s="34">
        <f t="shared" si="0"/>
        <v>35066.25</v>
      </c>
      <c r="J48" s="35">
        <v>59279</v>
      </c>
      <c r="K48" s="35">
        <v>73593</v>
      </c>
      <c r="L48" s="35">
        <v>145022</v>
      </c>
      <c r="M48" s="35">
        <v>74046</v>
      </c>
      <c r="N48" s="2">
        <f t="shared" si="1"/>
        <v>515929.74</v>
      </c>
      <c r="O48" s="4">
        <f t="shared" si="14"/>
        <v>554359</v>
      </c>
      <c r="P48" s="52">
        <v>179</v>
      </c>
      <c r="Q48" s="52">
        <v>73</v>
      </c>
      <c r="R48" s="4">
        <f t="shared" si="3"/>
        <v>18163</v>
      </c>
      <c r="S48" s="6">
        <f t="shared" si="13"/>
        <v>51145.697999999997</v>
      </c>
      <c r="T48" s="57">
        <v>8254272</v>
      </c>
      <c r="U48" s="6">
        <f t="shared" si="4"/>
        <v>8254.2720000000008</v>
      </c>
      <c r="V48" s="6">
        <f t="shared" si="5"/>
        <v>42891.425999999992</v>
      </c>
      <c r="W48" s="4">
        <f t="shared" si="6"/>
        <v>857829</v>
      </c>
      <c r="X48" s="19">
        <f t="shared" si="7"/>
        <v>1430351</v>
      </c>
      <c r="Y48" s="20">
        <v>0</v>
      </c>
      <c r="Z48" s="18">
        <v>0</v>
      </c>
      <c r="AA48" s="4">
        <f t="shared" si="8"/>
        <v>1430351</v>
      </c>
      <c r="AB48" s="20"/>
      <c r="AC48" s="20"/>
      <c r="AD48" s="20"/>
      <c r="AE48" s="20"/>
      <c r="AF48" s="20"/>
      <c r="AG48" s="20"/>
      <c r="AH48" s="53">
        <v>0</v>
      </c>
      <c r="AI48" s="53">
        <v>0</v>
      </c>
      <c r="AJ48" s="22"/>
      <c r="AK48" s="28">
        <f t="shared" si="9"/>
        <v>1430351</v>
      </c>
      <c r="AL48" s="30" t="str">
        <f t="shared" si="10"/>
        <v xml:space="preserve"> </v>
      </c>
      <c r="AM48" s="30" t="str">
        <f t="shared" si="11"/>
        <v xml:space="preserve"> </v>
      </c>
    </row>
    <row r="49" spans="1:39" ht="17.100000000000001" customHeight="1">
      <c r="A49" s="8" t="s">
        <v>226</v>
      </c>
      <c r="B49" s="8" t="s">
        <v>299</v>
      </c>
      <c r="C49" s="8" t="s">
        <v>228</v>
      </c>
      <c r="D49" s="8" t="s">
        <v>306</v>
      </c>
      <c r="E49" s="50">
        <v>297.67</v>
      </c>
      <c r="F49" s="2">
        <f t="shared" si="12"/>
        <v>522934.74920000002</v>
      </c>
      <c r="G49" s="56">
        <v>85237.119999999995</v>
      </c>
      <c r="H49" s="55">
        <v>26382</v>
      </c>
      <c r="I49" s="34">
        <f t="shared" si="0"/>
        <v>19786.5</v>
      </c>
      <c r="J49" s="35">
        <v>25776</v>
      </c>
      <c r="K49" s="35">
        <v>31702</v>
      </c>
      <c r="L49" s="35">
        <v>61921</v>
      </c>
      <c r="M49" s="35">
        <v>46621</v>
      </c>
      <c r="N49" s="2">
        <f t="shared" si="1"/>
        <v>271043.62</v>
      </c>
      <c r="O49" s="4">
        <f t="shared" si="14"/>
        <v>251891</v>
      </c>
      <c r="P49" s="52">
        <v>103</v>
      </c>
      <c r="Q49" s="52">
        <v>95</v>
      </c>
      <c r="R49" s="4">
        <f t="shared" si="3"/>
        <v>13601</v>
      </c>
      <c r="S49" s="6">
        <f t="shared" si="13"/>
        <v>24989.396499999999</v>
      </c>
      <c r="T49" s="57">
        <v>5031707</v>
      </c>
      <c r="U49" s="6">
        <f t="shared" si="4"/>
        <v>5031.7070000000003</v>
      </c>
      <c r="V49" s="6">
        <f t="shared" si="5"/>
        <v>19957.6895</v>
      </c>
      <c r="W49" s="4">
        <f t="shared" si="6"/>
        <v>399154</v>
      </c>
      <c r="X49" s="19">
        <f t="shared" si="7"/>
        <v>664646</v>
      </c>
      <c r="Y49" s="20">
        <v>0</v>
      </c>
      <c r="Z49" s="18">
        <v>0</v>
      </c>
      <c r="AA49" s="4">
        <f t="shared" si="8"/>
        <v>664646</v>
      </c>
      <c r="AB49" s="20"/>
      <c r="AC49" s="20"/>
      <c r="AD49" s="20"/>
      <c r="AE49" s="20"/>
      <c r="AF49" s="20"/>
      <c r="AG49" s="20"/>
      <c r="AH49" s="53">
        <v>0</v>
      </c>
      <c r="AI49" s="53">
        <v>0</v>
      </c>
      <c r="AJ49" s="22"/>
      <c r="AK49" s="28">
        <f t="shared" si="9"/>
        <v>664646</v>
      </c>
      <c r="AL49" s="30" t="str">
        <f t="shared" si="10"/>
        <v xml:space="preserve"> </v>
      </c>
      <c r="AM49" s="30" t="str">
        <f t="shared" si="11"/>
        <v xml:space="preserve"> </v>
      </c>
    </row>
    <row r="50" spans="1:39" ht="17.100000000000001" customHeight="1">
      <c r="A50" s="8" t="s">
        <v>226</v>
      </c>
      <c r="B50" s="8" t="s">
        <v>299</v>
      </c>
      <c r="C50" s="8" t="s">
        <v>229</v>
      </c>
      <c r="D50" s="8" t="s">
        <v>307</v>
      </c>
      <c r="E50" s="50">
        <v>426.62</v>
      </c>
      <c r="F50" s="2">
        <f t="shared" si="12"/>
        <v>749468.95120000001</v>
      </c>
      <c r="G50" s="56">
        <v>134482.32</v>
      </c>
      <c r="H50" s="55">
        <v>35792</v>
      </c>
      <c r="I50" s="34">
        <f t="shared" si="0"/>
        <v>26844</v>
      </c>
      <c r="J50" s="35">
        <v>36321</v>
      </c>
      <c r="K50" s="35">
        <v>45371</v>
      </c>
      <c r="L50" s="35">
        <v>89528</v>
      </c>
      <c r="M50" s="35">
        <v>44699</v>
      </c>
      <c r="N50" s="2">
        <f t="shared" si="1"/>
        <v>377245.32</v>
      </c>
      <c r="O50" s="4">
        <f t="shared" si="14"/>
        <v>372224</v>
      </c>
      <c r="P50" s="52">
        <v>185</v>
      </c>
      <c r="Q50" s="52">
        <v>77</v>
      </c>
      <c r="R50" s="4">
        <f t="shared" si="3"/>
        <v>19801</v>
      </c>
      <c r="S50" s="6">
        <f t="shared" si="13"/>
        <v>35814.749000000003</v>
      </c>
      <c r="T50" s="57">
        <v>8477040</v>
      </c>
      <c r="U50" s="6">
        <f t="shared" si="4"/>
        <v>8477.0400000000009</v>
      </c>
      <c r="V50" s="6">
        <f t="shared" si="5"/>
        <v>27337.709000000003</v>
      </c>
      <c r="W50" s="4">
        <f t="shared" si="6"/>
        <v>546754</v>
      </c>
      <c r="X50" s="19">
        <f t="shared" si="7"/>
        <v>938779</v>
      </c>
      <c r="Y50" s="20">
        <v>0</v>
      </c>
      <c r="Z50" s="18">
        <v>0</v>
      </c>
      <c r="AA50" s="4">
        <f t="shared" si="8"/>
        <v>938779</v>
      </c>
      <c r="AB50" s="20"/>
      <c r="AC50" s="20"/>
      <c r="AD50" s="20"/>
      <c r="AE50" s="20"/>
      <c r="AF50" s="20"/>
      <c r="AG50" s="20"/>
      <c r="AH50" s="53">
        <v>0</v>
      </c>
      <c r="AI50" s="53">
        <v>0</v>
      </c>
      <c r="AJ50" s="22"/>
      <c r="AK50" s="28">
        <f t="shared" si="9"/>
        <v>938779</v>
      </c>
      <c r="AL50" s="30" t="str">
        <f t="shared" si="10"/>
        <v xml:space="preserve"> </v>
      </c>
      <c r="AM50" s="30" t="str">
        <f t="shared" si="11"/>
        <v xml:space="preserve"> </v>
      </c>
    </row>
    <row r="51" spans="1:39" ht="17.100000000000001" customHeight="1">
      <c r="A51" s="8" t="s">
        <v>226</v>
      </c>
      <c r="B51" s="8" t="s">
        <v>299</v>
      </c>
      <c r="C51" s="8" t="s">
        <v>102</v>
      </c>
      <c r="D51" s="8" t="s">
        <v>308</v>
      </c>
      <c r="E51" s="50">
        <v>1201.92</v>
      </c>
      <c r="F51" s="2">
        <f t="shared" si="12"/>
        <v>2111484.9791999999</v>
      </c>
      <c r="G51" s="56">
        <v>667425.75</v>
      </c>
      <c r="H51" s="55">
        <v>136113</v>
      </c>
      <c r="I51" s="34">
        <f t="shared" si="0"/>
        <v>102084.75</v>
      </c>
      <c r="J51" s="35">
        <v>110722</v>
      </c>
      <c r="K51" s="35">
        <v>137499</v>
      </c>
      <c r="L51" s="35">
        <v>270421</v>
      </c>
      <c r="M51" s="35">
        <v>92207</v>
      </c>
      <c r="N51" s="2">
        <f t="shared" si="1"/>
        <v>1380359.5</v>
      </c>
      <c r="O51" s="4">
        <f t="shared" si="14"/>
        <v>731125</v>
      </c>
      <c r="P51" s="52">
        <v>387</v>
      </c>
      <c r="Q51" s="52">
        <v>81</v>
      </c>
      <c r="R51" s="4">
        <f t="shared" si="3"/>
        <v>43572</v>
      </c>
      <c r="S51" s="6">
        <f t="shared" si="13"/>
        <v>100901.18399999999</v>
      </c>
      <c r="T51" s="57">
        <v>42056947</v>
      </c>
      <c r="U51" s="6">
        <f t="shared" si="4"/>
        <v>42056.947</v>
      </c>
      <c r="V51" s="6">
        <f t="shared" si="5"/>
        <v>58844.236999999994</v>
      </c>
      <c r="W51" s="4">
        <f t="shared" si="6"/>
        <v>1176885</v>
      </c>
      <c r="X51" s="19">
        <f t="shared" si="7"/>
        <v>1951582</v>
      </c>
      <c r="Y51" s="20">
        <v>0</v>
      </c>
      <c r="Z51" s="18">
        <v>0</v>
      </c>
      <c r="AA51" s="4">
        <f t="shared" si="8"/>
        <v>1951582</v>
      </c>
      <c r="AB51" s="20"/>
      <c r="AC51" s="20"/>
      <c r="AD51" s="20"/>
      <c r="AE51" s="20"/>
      <c r="AF51" s="20"/>
      <c r="AG51" s="20"/>
      <c r="AH51" s="53">
        <v>0</v>
      </c>
      <c r="AI51" s="53">
        <v>0</v>
      </c>
      <c r="AJ51" s="22"/>
      <c r="AK51" s="28">
        <f t="shared" si="9"/>
        <v>1951582</v>
      </c>
      <c r="AL51" s="30" t="str">
        <f t="shared" si="10"/>
        <v xml:space="preserve"> </v>
      </c>
      <c r="AM51" s="30" t="str">
        <f t="shared" si="11"/>
        <v xml:space="preserve"> </v>
      </c>
    </row>
    <row r="52" spans="1:39" ht="17.100000000000001" customHeight="1">
      <c r="A52" s="8" t="s">
        <v>226</v>
      </c>
      <c r="B52" s="8" t="s">
        <v>299</v>
      </c>
      <c r="C52" s="8" t="s">
        <v>103</v>
      </c>
      <c r="D52" s="8" t="s">
        <v>309</v>
      </c>
      <c r="E52" s="50">
        <v>570.65</v>
      </c>
      <c r="F52" s="2">
        <f t="shared" si="12"/>
        <v>1002495.0939999999</v>
      </c>
      <c r="G52" s="56">
        <v>161411.60999999999</v>
      </c>
      <c r="H52" s="55">
        <v>49726</v>
      </c>
      <c r="I52" s="34">
        <f t="shared" si="0"/>
        <v>37294.5</v>
      </c>
      <c r="J52" s="35">
        <v>51987</v>
      </c>
      <c r="K52" s="35">
        <v>64617</v>
      </c>
      <c r="L52" s="35">
        <v>127255</v>
      </c>
      <c r="M52" s="35">
        <v>152539</v>
      </c>
      <c r="N52" s="2">
        <f t="shared" si="1"/>
        <v>595104.11</v>
      </c>
      <c r="O52" s="4">
        <f t="shared" si="14"/>
        <v>407391</v>
      </c>
      <c r="P52" s="52">
        <v>205</v>
      </c>
      <c r="Q52" s="52">
        <v>90</v>
      </c>
      <c r="R52" s="4">
        <f t="shared" si="3"/>
        <v>25646</v>
      </c>
      <c r="S52" s="6">
        <f t="shared" si="13"/>
        <v>47906.067499999997</v>
      </c>
      <c r="T52" s="57">
        <v>9926913</v>
      </c>
      <c r="U52" s="6">
        <f t="shared" si="4"/>
        <v>9926.9130000000005</v>
      </c>
      <c r="V52" s="6">
        <f t="shared" si="5"/>
        <v>37979.154499999997</v>
      </c>
      <c r="W52" s="4">
        <f t="shared" si="6"/>
        <v>759583</v>
      </c>
      <c r="X52" s="19">
        <f t="shared" si="7"/>
        <v>1192620</v>
      </c>
      <c r="Y52" s="20">
        <v>0</v>
      </c>
      <c r="Z52" s="18">
        <v>0</v>
      </c>
      <c r="AA52" s="4">
        <f t="shared" si="8"/>
        <v>1192620</v>
      </c>
      <c r="AB52" s="20"/>
      <c r="AC52" s="20"/>
      <c r="AD52" s="20"/>
      <c r="AE52" s="20"/>
      <c r="AF52" s="20"/>
      <c r="AG52" s="20"/>
      <c r="AH52" s="53">
        <v>0</v>
      </c>
      <c r="AI52" s="53">
        <v>0</v>
      </c>
      <c r="AJ52" s="22"/>
      <c r="AK52" s="28">
        <f t="shared" si="9"/>
        <v>1192620</v>
      </c>
      <c r="AL52" s="30" t="str">
        <f t="shared" si="10"/>
        <v xml:space="preserve"> </v>
      </c>
      <c r="AM52" s="30" t="str">
        <f t="shared" si="11"/>
        <v xml:space="preserve"> </v>
      </c>
    </row>
    <row r="53" spans="1:39" ht="17.100000000000001" customHeight="1">
      <c r="A53" s="8" t="s">
        <v>226</v>
      </c>
      <c r="B53" s="8" t="s">
        <v>299</v>
      </c>
      <c r="C53" s="8" t="s">
        <v>104</v>
      </c>
      <c r="D53" s="8" t="s">
        <v>310</v>
      </c>
      <c r="E53" s="50">
        <v>601.99</v>
      </c>
      <c r="F53" s="2">
        <f t="shared" si="12"/>
        <v>1057551.9524000001</v>
      </c>
      <c r="G53" s="56">
        <v>319138.02</v>
      </c>
      <c r="H53" s="55">
        <v>74957</v>
      </c>
      <c r="I53" s="34">
        <f t="shared" si="0"/>
        <v>56217.75</v>
      </c>
      <c r="J53" s="35">
        <v>53086</v>
      </c>
      <c r="K53" s="35">
        <v>66188</v>
      </c>
      <c r="L53" s="35">
        <v>132448</v>
      </c>
      <c r="M53" s="35">
        <v>124556</v>
      </c>
      <c r="N53" s="2">
        <f t="shared" si="1"/>
        <v>751633.77</v>
      </c>
      <c r="O53" s="4">
        <f t="shared" si="14"/>
        <v>305918</v>
      </c>
      <c r="P53" s="52">
        <v>247</v>
      </c>
      <c r="Q53" s="52">
        <v>88</v>
      </c>
      <c r="R53" s="4">
        <f t="shared" si="3"/>
        <v>30213</v>
      </c>
      <c r="S53" s="6">
        <f t="shared" si="13"/>
        <v>50537.0605</v>
      </c>
      <c r="T53" s="57">
        <v>19971090</v>
      </c>
      <c r="U53" s="6">
        <f t="shared" si="4"/>
        <v>19971.09</v>
      </c>
      <c r="V53" s="6">
        <f t="shared" si="5"/>
        <v>30565.970499999999</v>
      </c>
      <c r="W53" s="4">
        <f t="shared" si="6"/>
        <v>611319</v>
      </c>
      <c r="X53" s="19">
        <f t="shared" si="7"/>
        <v>947450</v>
      </c>
      <c r="Y53" s="20">
        <v>0</v>
      </c>
      <c r="Z53" s="18">
        <v>0</v>
      </c>
      <c r="AA53" s="4">
        <f t="shared" si="8"/>
        <v>947450</v>
      </c>
      <c r="AB53" s="20"/>
      <c r="AC53" s="20"/>
      <c r="AD53" s="20"/>
      <c r="AE53" s="20"/>
      <c r="AF53" s="20"/>
      <c r="AG53" s="20"/>
      <c r="AH53" s="53">
        <v>0</v>
      </c>
      <c r="AI53" s="53">
        <v>0</v>
      </c>
      <c r="AJ53" s="22"/>
      <c r="AK53" s="28">
        <f t="shared" si="9"/>
        <v>947450</v>
      </c>
      <c r="AL53" s="30" t="str">
        <f t="shared" si="10"/>
        <v xml:space="preserve"> </v>
      </c>
      <c r="AM53" s="30" t="str">
        <f t="shared" si="11"/>
        <v xml:space="preserve"> </v>
      </c>
    </row>
    <row r="54" spans="1:39" ht="17.100000000000001" customHeight="1">
      <c r="A54" s="8" t="s">
        <v>122</v>
      </c>
      <c r="B54" s="8" t="s">
        <v>311</v>
      </c>
      <c r="C54" s="8" t="s">
        <v>41</v>
      </c>
      <c r="D54" s="8" t="s">
        <v>312</v>
      </c>
      <c r="E54" s="50">
        <v>299.48</v>
      </c>
      <c r="F54" s="2">
        <f t="shared" si="12"/>
        <v>526114.48479999998</v>
      </c>
      <c r="G54" s="56">
        <v>460957.60000000003</v>
      </c>
      <c r="H54" s="55">
        <v>38950</v>
      </c>
      <c r="I54" s="34">
        <f t="shared" si="0"/>
        <v>29212.5</v>
      </c>
      <c r="J54" s="35">
        <v>28893</v>
      </c>
      <c r="K54" s="35">
        <v>0</v>
      </c>
      <c r="L54" s="35">
        <v>0</v>
      </c>
      <c r="M54" s="35">
        <v>10841</v>
      </c>
      <c r="N54" s="2">
        <f t="shared" si="1"/>
        <v>529904.10000000009</v>
      </c>
      <c r="O54" s="4">
        <f t="shared" si="14"/>
        <v>0</v>
      </c>
      <c r="P54" s="52">
        <v>128</v>
      </c>
      <c r="Q54" s="52">
        <v>68</v>
      </c>
      <c r="R54" s="4">
        <f t="shared" si="3"/>
        <v>12099</v>
      </c>
      <c r="S54" s="6">
        <f t="shared" si="13"/>
        <v>25141.346000000001</v>
      </c>
      <c r="T54" s="57">
        <v>28791855</v>
      </c>
      <c r="U54" s="6">
        <f t="shared" si="4"/>
        <v>28791.855</v>
      </c>
      <c r="V54" s="6">
        <f t="shared" si="5"/>
        <v>0</v>
      </c>
      <c r="W54" s="4">
        <f t="shared" si="6"/>
        <v>0</v>
      </c>
      <c r="X54" s="19">
        <f t="shared" si="7"/>
        <v>12099</v>
      </c>
      <c r="Y54" s="20">
        <v>0</v>
      </c>
      <c r="Z54" s="18">
        <v>0</v>
      </c>
      <c r="AA54" s="4">
        <f t="shared" si="8"/>
        <v>12099</v>
      </c>
      <c r="AB54" s="20"/>
      <c r="AC54" s="20"/>
      <c r="AD54" s="20"/>
      <c r="AE54" s="20"/>
      <c r="AF54" s="20">
        <v>5370</v>
      </c>
      <c r="AG54" s="20"/>
      <c r="AH54" s="53">
        <v>0</v>
      </c>
      <c r="AI54" s="53">
        <v>0</v>
      </c>
      <c r="AJ54" s="22"/>
      <c r="AK54" s="28">
        <f t="shared" si="9"/>
        <v>6729</v>
      </c>
      <c r="AL54" s="30">
        <f t="shared" si="10"/>
        <v>1</v>
      </c>
      <c r="AM54" s="30">
        <f t="shared" si="11"/>
        <v>1</v>
      </c>
    </row>
    <row r="55" spans="1:39" ht="17.100000000000001" customHeight="1">
      <c r="A55" s="8" t="s">
        <v>122</v>
      </c>
      <c r="B55" s="8" t="s">
        <v>311</v>
      </c>
      <c r="C55" s="8" t="s">
        <v>123</v>
      </c>
      <c r="D55" s="8" t="s">
        <v>313</v>
      </c>
      <c r="E55" s="50">
        <v>410.13</v>
      </c>
      <c r="F55" s="2">
        <f t="shared" si="12"/>
        <v>720499.97880000004</v>
      </c>
      <c r="G55" s="56">
        <v>926411.84</v>
      </c>
      <c r="H55" s="55">
        <v>45615</v>
      </c>
      <c r="I55" s="34">
        <f t="shared" si="0"/>
        <v>34211.25</v>
      </c>
      <c r="J55" s="35">
        <v>35424</v>
      </c>
      <c r="K55" s="35">
        <v>0</v>
      </c>
      <c r="L55" s="35">
        <v>0</v>
      </c>
      <c r="M55" s="35">
        <v>8305</v>
      </c>
      <c r="N55" s="2">
        <f t="shared" si="1"/>
        <v>1004352.09</v>
      </c>
      <c r="O55" s="4">
        <f t="shared" si="14"/>
        <v>0</v>
      </c>
      <c r="P55" s="52">
        <v>236</v>
      </c>
      <c r="Q55" s="52">
        <v>57</v>
      </c>
      <c r="R55" s="4">
        <f t="shared" si="3"/>
        <v>18698</v>
      </c>
      <c r="S55" s="6">
        <f t="shared" si="13"/>
        <v>34430.413500000002</v>
      </c>
      <c r="T55" s="57">
        <v>57469717</v>
      </c>
      <c r="U55" s="6">
        <f t="shared" si="4"/>
        <v>57469.716999999997</v>
      </c>
      <c r="V55" s="6">
        <f t="shared" si="5"/>
        <v>0</v>
      </c>
      <c r="W55" s="4">
        <f t="shared" si="6"/>
        <v>0</v>
      </c>
      <c r="X55" s="19">
        <f t="shared" si="7"/>
        <v>18698</v>
      </c>
      <c r="Y55" s="20">
        <v>0</v>
      </c>
      <c r="Z55" s="18">
        <v>0</v>
      </c>
      <c r="AA55" s="4">
        <f t="shared" si="8"/>
        <v>18698</v>
      </c>
      <c r="AB55" s="20"/>
      <c r="AC55" s="20"/>
      <c r="AD55" s="20"/>
      <c r="AE55" s="20"/>
      <c r="AF55" s="20"/>
      <c r="AG55" s="20"/>
      <c r="AH55" s="53">
        <v>0</v>
      </c>
      <c r="AI55" s="53">
        <v>0</v>
      </c>
      <c r="AJ55" s="22"/>
      <c r="AK55" s="28">
        <f t="shared" si="9"/>
        <v>18698</v>
      </c>
      <c r="AL55" s="30">
        <f t="shared" si="10"/>
        <v>1</v>
      </c>
      <c r="AM55" s="30">
        <f t="shared" si="11"/>
        <v>1</v>
      </c>
    </row>
    <row r="56" spans="1:39" ht="17.100000000000001" customHeight="1">
      <c r="A56" s="8" t="s">
        <v>122</v>
      </c>
      <c r="B56" s="8" t="s">
        <v>311</v>
      </c>
      <c r="C56" s="8" t="s">
        <v>170</v>
      </c>
      <c r="D56" s="8" t="s">
        <v>314</v>
      </c>
      <c r="E56" s="50">
        <v>430</v>
      </c>
      <c r="F56" s="2">
        <f t="shared" si="12"/>
        <v>755406.8</v>
      </c>
      <c r="G56" s="56">
        <v>497023.82</v>
      </c>
      <c r="H56" s="55">
        <v>51426</v>
      </c>
      <c r="I56" s="34">
        <f t="shared" si="0"/>
        <v>38569.5</v>
      </c>
      <c r="J56" s="35">
        <v>38141</v>
      </c>
      <c r="K56" s="35">
        <v>0</v>
      </c>
      <c r="L56" s="35">
        <v>0</v>
      </c>
      <c r="M56" s="35">
        <v>23876</v>
      </c>
      <c r="N56" s="2">
        <f t="shared" si="1"/>
        <v>597610.32000000007</v>
      </c>
      <c r="O56" s="4">
        <f t="shared" si="14"/>
        <v>157796</v>
      </c>
      <c r="P56" s="52">
        <v>236</v>
      </c>
      <c r="Q56" s="52">
        <v>68</v>
      </c>
      <c r="R56" s="4">
        <f t="shared" si="3"/>
        <v>22307</v>
      </c>
      <c r="S56" s="6">
        <f t="shared" si="13"/>
        <v>36098.5</v>
      </c>
      <c r="T56" s="57">
        <v>29851281</v>
      </c>
      <c r="U56" s="6">
        <f t="shared" si="4"/>
        <v>29851.280999999999</v>
      </c>
      <c r="V56" s="6">
        <f t="shared" si="5"/>
        <v>6247.219000000001</v>
      </c>
      <c r="W56" s="4">
        <f t="shared" si="6"/>
        <v>124944</v>
      </c>
      <c r="X56" s="19">
        <f t="shared" si="7"/>
        <v>305047</v>
      </c>
      <c r="Y56" s="20">
        <v>0</v>
      </c>
      <c r="Z56" s="18">
        <v>0</v>
      </c>
      <c r="AA56" s="4">
        <f t="shared" si="8"/>
        <v>305047</v>
      </c>
      <c r="AB56" s="20"/>
      <c r="AC56" s="20"/>
      <c r="AD56" s="20"/>
      <c r="AE56" s="20"/>
      <c r="AF56" s="20"/>
      <c r="AG56" s="20"/>
      <c r="AH56" s="53">
        <v>0</v>
      </c>
      <c r="AI56" s="53">
        <v>0</v>
      </c>
      <c r="AJ56" s="22"/>
      <c r="AK56" s="28">
        <f t="shared" si="9"/>
        <v>305047</v>
      </c>
      <c r="AL56" s="30" t="str">
        <f t="shared" si="10"/>
        <v xml:space="preserve"> </v>
      </c>
      <c r="AM56" s="30" t="str">
        <f t="shared" si="11"/>
        <v xml:space="preserve"> </v>
      </c>
    </row>
    <row r="57" spans="1:39" ht="17.100000000000001" customHeight="1">
      <c r="A57" s="8" t="s">
        <v>122</v>
      </c>
      <c r="B57" s="8" t="s">
        <v>311</v>
      </c>
      <c r="C57" s="8" t="s">
        <v>171</v>
      </c>
      <c r="D57" s="8" t="s">
        <v>315</v>
      </c>
      <c r="E57" s="50">
        <v>274.45999999999998</v>
      </c>
      <c r="F57" s="2">
        <f t="shared" si="12"/>
        <v>482160.34959999996</v>
      </c>
      <c r="G57" s="56">
        <v>745503.59</v>
      </c>
      <c r="H57" s="55">
        <v>33930</v>
      </c>
      <c r="I57" s="34">
        <f t="shared" si="0"/>
        <v>25447.5</v>
      </c>
      <c r="J57" s="35">
        <v>25170</v>
      </c>
      <c r="K57" s="35">
        <v>0</v>
      </c>
      <c r="L57" s="35">
        <v>0</v>
      </c>
      <c r="M57" s="35">
        <v>56628</v>
      </c>
      <c r="N57" s="2">
        <f t="shared" si="1"/>
        <v>852749.09</v>
      </c>
      <c r="O57" s="4">
        <f t="shared" si="14"/>
        <v>0</v>
      </c>
      <c r="P57" s="52">
        <v>164</v>
      </c>
      <c r="Q57" s="52">
        <v>86</v>
      </c>
      <c r="R57" s="4">
        <f t="shared" si="3"/>
        <v>19605</v>
      </c>
      <c r="S57" s="6">
        <f t="shared" si="13"/>
        <v>23040.917000000001</v>
      </c>
      <c r="T57" s="57">
        <v>43904805</v>
      </c>
      <c r="U57" s="6">
        <f t="shared" si="4"/>
        <v>43904.805</v>
      </c>
      <c r="V57" s="6">
        <f t="shared" si="5"/>
        <v>0</v>
      </c>
      <c r="W57" s="4">
        <f t="shared" si="6"/>
        <v>0</v>
      </c>
      <c r="X57" s="19">
        <f t="shared" si="7"/>
        <v>19605</v>
      </c>
      <c r="Y57" s="20">
        <v>0</v>
      </c>
      <c r="Z57" s="18">
        <v>0</v>
      </c>
      <c r="AA57" s="4">
        <f t="shared" si="8"/>
        <v>19605</v>
      </c>
      <c r="AB57" s="20"/>
      <c r="AC57" s="20"/>
      <c r="AD57" s="20"/>
      <c r="AE57" s="20"/>
      <c r="AF57" s="20"/>
      <c r="AG57" s="20"/>
      <c r="AH57" s="53">
        <v>0</v>
      </c>
      <c r="AI57" s="53">
        <v>0</v>
      </c>
      <c r="AJ57" s="22"/>
      <c r="AK57" s="28">
        <f t="shared" si="9"/>
        <v>19605</v>
      </c>
      <c r="AL57" s="30">
        <f t="shared" si="10"/>
        <v>1</v>
      </c>
      <c r="AM57" s="30">
        <f t="shared" si="11"/>
        <v>1</v>
      </c>
    </row>
    <row r="58" spans="1:39" ht="17.100000000000001" customHeight="1">
      <c r="A58" s="8" t="s">
        <v>122</v>
      </c>
      <c r="B58" s="8" t="s">
        <v>311</v>
      </c>
      <c r="C58" s="8" t="s">
        <v>48</v>
      </c>
      <c r="D58" s="8" t="s">
        <v>316</v>
      </c>
      <c r="E58" s="50">
        <v>6248.38</v>
      </c>
      <c r="F58" s="2">
        <f t="shared" si="12"/>
        <v>10976904.048800001</v>
      </c>
      <c r="G58" s="56">
        <v>2948127.9</v>
      </c>
      <c r="H58" s="55">
        <v>764232</v>
      </c>
      <c r="I58" s="34">
        <f t="shared" si="0"/>
        <v>573174</v>
      </c>
      <c r="J58" s="35">
        <v>593127</v>
      </c>
      <c r="K58" s="35">
        <v>1051638</v>
      </c>
      <c r="L58" s="35">
        <v>1433940</v>
      </c>
      <c r="M58" s="35">
        <v>16301</v>
      </c>
      <c r="N58" s="2">
        <f t="shared" si="1"/>
        <v>6616307.9000000004</v>
      </c>
      <c r="O58" s="4">
        <f t="shared" si="14"/>
        <v>4360596</v>
      </c>
      <c r="P58" s="52">
        <v>3108</v>
      </c>
      <c r="Q58" s="52">
        <v>33</v>
      </c>
      <c r="R58" s="4">
        <f t="shared" si="3"/>
        <v>142564</v>
      </c>
      <c r="S58" s="6">
        <f t="shared" si="13"/>
        <v>524551.50100000005</v>
      </c>
      <c r="T58" s="57">
        <v>173959692</v>
      </c>
      <c r="U58" s="6">
        <f t="shared" si="4"/>
        <v>173959.69200000001</v>
      </c>
      <c r="V58" s="6">
        <f t="shared" si="5"/>
        <v>350591.80900000001</v>
      </c>
      <c r="W58" s="4">
        <f t="shared" si="6"/>
        <v>7011836</v>
      </c>
      <c r="X58" s="19">
        <f t="shared" si="7"/>
        <v>11514996</v>
      </c>
      <c r="Y58" s="20">
        <v>0</v>
      </c>
      <c r="Z58" s="18">
        <v>0</v>
      </c>
      <c r="AA58" s="4">
        <f t="shared" si="8"/>
        <v>11514996</v>
      </c>
      <c r="AB58" s="20"/>
      <c r="AC58" s="20"/>
      <c r="AD58" s="20"/>
      <c r="AE58" s="20"/>
      <c r="AF58" s="20"/>
      <c r="AG58" s="20"/>
      <c r="AH58" s="53">
        <v>0</v>
      </c>
      <c r="AI58" s="53">
        <v>0</v>
      </c>
      <c r="AJ58" s="22"/>
      <c r="AK58" s="28">
        <f t="shared" si="9"/>
        <v>11514996</v>
      </c>
      <c r="AL58" s="30" t="str">
        <f t="shared" si="10"/>
        <v xml:space="preserve"> </v>
      </c>
      <c r="AM58" s="30" t="str">
        <f t="shared" si="11"/>
        <v xml:space="preserve"> </v>
      </c>
    </row>
    <row r="59" spans="1:39" ht="17.100000000000001" customHeight="1">
      <c r="A59" s="8" t="s">
        <v>122</v>
      </c>
      <c r="B59" s="8" t="s">
        <v>311</v>
      </c>
      <c r="C59" s="8" t="s">
        <v>172</v>
      </c>
      <c r="D59" s="8" t="s">
        <v>317</v>
      </c>
      <c r="E59" s="50">
        <v>14164.16</v>
      </c>
      <c r="F59" s="2">
        <f t="shared" si="12"/>
        <v>24883029.7216</v>
      </c>
      <c r="G59" s="56">
        <v>6531233.25</v>
      </c>
      <c r="H59" s="55">
        <v>1691073</v>
      </c>
      <c r="I59" s="34">
        <f t="shared" si="0"/>
        <v>1268304.75</v>
      </c>
      <c r="J59" s="35">
        <v>1312108</v>
      </c>
      <c r="K59" s="35">
        <v>2330813</v>
      </c>
      <c r="L59" s="35">
        <v>3196619</v>
      </c>
      <c r="M59" s="35">
        <v>6460</v>
      </c>
      <c r="N59" s="2">
        <f t="shared" si="1"/>
        <v>14645538</v>
      </c>
      <c r="O59" s="4">
        <f t="shared" si="14"/>
        <v>10237492</v>
      </c>
      <c r="P59" s="52">
        <v>5716</v>
      </c>
      <c r="Q59" s="52">
        <v>33</v>
      </c>
      <c r="R59" s="4">
        <f t="shared" si="3"/>
        <v>262193</v>
      </c>
      <c r="S59" s="6">
        <f t="shared" si="13"/>
        <v>1189081.2320000001</v>
      </c>
      <c r="T59" s="57">
        <v>395113929</v>
      </c>
      <c r="U59" s="6">
        <f t="shared" si="4"/>
        <v>395113.929</v>
      </c>
      <c r="V59" s="6">
        <f t="shared" si="5"/>
        <v>793967.30300000007</v>
      </c>
      <c r="W59" s="4">
        <f t="shared" si="6"/>
        <v>15879346</v>
      </c>
      <c r="X59" s="19">
        <f t="shared" si="7"/>
        <v>26379031</v>
      </c>
      <c r="Y59" s="20">
        <v>0</v>
      </c>
      <c r="Z59" s="18">
        <v>0</v>
      </c>
      <c r="AA59" s="4">
        <f t="shared" si="8"/>
        <v>26379031</v>
      </c>
      <c r="AB59" s="20"/>
      <c r="AC59" s="20"/>
      <c r="AD59" s="20"/>
      <c r="AE59" s="20"/>
      <c r="AF59" s="20"/>
      <c r="AG59" s="20"/>
      <c r="AH59" s="53">
        <v>0</v>
      </c>
      <c r="AI59" s="53">
        <v>0</v>
      </c>
      <c r="AJ59" s="22"/>
      <c r="AK59" s="28">
        <f t="shared" si="9"/>
        <v>26379031</v>
      </c>
      <c r="AL59" s="30" t="str">
        <f t="shared" si="10"/>
        <v xml:space="preserve"> </v>
      </c>
      <c r="AM59" s="30" t="str">
        <f t="shared" si="11"/>
        <v xml:space="preserve"> </v>
      </c>
    </row>
    <row r="60" spans="1:39" ht="17.100000000000001" customHeight="1">
      <c r="A60" s="8" t="s">
        <v>122</v>
      </c>
      <c r="B60" s="8" t="s">
        <v>311</v>
      </c>
      <c r="C60" s="8" t="s">
        <v>173</v>
      </c>
      <c r="D60" s="8" t="s">
        <v>318</v>
      </c>
      <c r="E60" s="50">
        <v>4718.59</v>
      </c>
      <c r="F60" s="2">
        <f t="shared" si="12"/>
        <v>8289430.1683999998</v>
      </c>
      <c r="G60" s="56">
        <v>1119755.8800000001</v>
      </c>
      <c r="H60" s="55">
        <v>529007</v>
      </c>
      <c r="I60" s="34">
        <f t="shared" si="0"/>
        <v>396755.25</v>
      </c>
      <c r="J60" s="35">
        <v>410134</v>
      </c>
      <c r="K60" s="35">
        <v>729604</v>
      </c>
      <c r="L60" s="35">
        <v>1000775</v>
      </c>
      <c r="M60" s="35">
        <v>18080</v>
      </c>
      <c r="N60" s="2">
        <f t="shared" si="1"/>
        <v>3675104.13</v>
      </c>
      <c r="O60" s="4">
        <f t="shared" si="14"/>
        <v>4614326</v>
      </c>
      <c r="P60" s="52">
        <v>1957</v>
      </c>
      <c r="Q60" s="52">
        <v>42</v>
      </c>
      <c r="R60" s="4">
        <f t="shared" si="3"/>
        <v>114250</v>
      </c>
      <c r="S60" s="6">
        <f t="shared" si="13"/>
        <v>396125.63050000003</v>
      </c>
      <c r="T60" s="57">
        <v>69941029</v>
      </c>
      <c r="U60" s="6">
        <f t="shared" si="4"/>
        <v>69941.028999999995</v>
      </c>
      <c r="V60" s="6">
        <f t="shared" si="5"/>
        <v>326184.60150000005</v>
      </c>
      <c r="W60" s="4">
        <f t="shared" si="6"/>
        <v>6523692</v>
      </c>
      <c r="X60" s="19">
        <f t="shared" si="7"/>
        <v>11252268</v>
      </c>
      <c r="Y60" s="20">
        <v>0</v>
      </c>
      <c r="Z60" s="18">
        <v>0</v>
      </c>
      <c r="AA60" s="4">
        <f t="shared" si="8"/>
        <v>11252268</v>
      </c>
      <c r="AB60" s="20"/>
      <c r="AC60" s="20"/>
      <c r="AD60" s="20"/>
      <c r="AE60" s="20"/>
      <c r="AF60" s="20"/>
      <c r="AG60" s="20"/>
      <c r="AH60" s="53">
        <v>0</v>
      </c>
      <c r="AI60" s="53">
        <v>0</v>
      </c>
      <c r="AJ60" s="22"/>
      <c r="AK60" s="28">
        <f t="shared" si="9"/>
        <v>11252268</v>
      </c>
      <c r="AL60" s="30" t="str">
        <f t="shared" si="10"/>
        <v xml:space="preserve"> </v>
      </c>
      <c r="AM60" s="30" t="str">
        <f t="shared" si="11"/>
        <v xml:space="preserve"> </v>
      </c>
    </row>
    <row r="61" spans="1:39" ht="17.100000000000001" customHeight="1">
      <c r="A61" s="8" t="s">
        <v>122</v>
      </c>
      <c r="B61" s="8" t="s">
        <v>311</v>
      </c>
      <c r="C61" s="8" t="s">
        <v>71</v>
      </c>
      <c r="D61" s="8" t="s">
        <v>319</v>
      </c>
      <c r="E61" s="50">
        <v>515.92999999999995</v>
      </c>
      <c r="F61" s="2">
        <f t="shared" si="12"/>
        <v>906365.18679999991</v>
      </c>
      <c r="G61" s="56">
        <v>336291.63</v>
      </c>
      <c r="H61" s="55">
        <v>62644</v>
      </c>
      <c r="I61" s="34">
        <f t="shared" si="0"/>
        <v>46983</v>
      </c>
      <c r="J61" s="35">
        <v>48622</v>
      </c>
      <c r="K61" s="35">
        <v>86157</v>
      </c>
      <c r="L61" s="35">
        <v>117952</v>
      </c>
      <c r="M61" s="35">
        <v>60756</v>
      </c>
      <c r="N61" s="2">
        <f t="shared" si="1"/>
        <v>696761.63</v>
      </c>
      <c r="O61" s="4">
        <f t="shared" si="14"/>
        <v>209604</v>
      </c>
      <c r="P61" s="52">
        <v>218</v>
      </c>
      <c r="Q61" s="52">
        <v>79</v>
      </c>
      <c r="R61" s="4">
        <f t="shared" si="3"/>
        <v>23939</v>
      </c>
      <c r="S61" s="6">
        <f t="shared" si="13"/>
        <v>43312.323499999999</v>
      </c>
      <c r="T61" s="57">
        <v>20797256</v>
      </c>
      <c r="U61" s="6">
        <f t="shared" si="4"/>
        <v>20797.256000000001</v>
      </c>
      <c r="V61" s="6">
        <f t="shared" si="5"/>
        <v>22515.067499999997</v>
      </c>
      <c r="W61" s="4">
        <f t="shared" si="6"/>
        <v>450301</v>
      </c>
      <c r="X61" s="19">
        <f t="shared" si="7"/>
        <v>683844</v>
      </c>
      <c r="Y61" s="20">
        <v>0</v>
      </c>
      <c r="Z61" s="18">
        <v>0</v>
      </c>
      <c r="AA61" s="4">
        <f t="shared" si="8"/>
        <v>683844</v>
      </c>
      <c r="AB61" s="20"/>
      <c r="AC61" s="20"/>
      <c r="AD61" s="20"/>
      <c r="AE61" s="20"/>
      <c r="AF61" s="20"/>
      <c r="AG61" s="20"/>
      <c r="AH61" s="53">
        <v>0</v>
      </c>
      <c r="AI61" s="53">
        <v>0</v>
      </c>
      <c r="AJ61" s="22"/>
      <c r="AK61" s="28">
        <f t="shared" si="9"/>
        <v>683844</v>
      </c>
      <c r="AL61" s="30" t="str">
        <f t="shared" si="10"/>
        <v xml:space="preserve"> </v>
      </c>
      <c r="AM61" s="30" t="str">
        <f t="shared" si="11"/>
        <v xml:space="preserve"> </v>
      </c>
    </row>
    <row r="62" spans="1:39" ht="17.100000000000001" customHeight="1">
      <c r="A62" s="8" t="s">
        <v>122</v>
      </c>
      <c r="B62" s="8" t="s">
        <v>311</v>
      </c>
      <c r="C62" s="8" t="s">
        <v>72</v>
      </c>
      <c r="D62" s="8" t="s">
        <v>320</v>
      </c>
      <c r="E62" s="50">
        <v>17984.759999999998</v>
      </c>
      <c r="F62" s="2">
        <f t="shared" si="12"/>
        <v>31594906.977599997</v>
      </c>
      <c r="G62" s="56">
        <v>8054084.9900000002</v>
      </c>
      <c r="H62" s="55">
        <v>2170000</v>
      </c>
      <c r="I62" s="34">
        <f t="shared" si="0"/>
        <v>1627500</v>
      </c>
      <c r="J62" s="35">
        <v>1683646</v>
      </c>
      <c r="K62" s="35">
        <v>2992039</v>
      </c>
      <c r="L62" s="35">
        <v>4100245</v>
      </c>
      <c r="M62" s="35">
        <v>139176</v>
      </c>
      <c r="N62" s="2">
        <f t="shared" si="1"/>
        <v>18596690.990000002</v>
      </c>
      <c r="O62" s="4">
        <f t="shared" si="14"/>
        <v>12998216</v>
      </c>
      <c r="P62" s="52">
        <v>7298</v>
      </c>
      <c r="Q62" s="52">
        <v>33</v>
      </c>
      <c r="R62" s="4">
        <f t="shared" si="3"/>
        <v>334759</v>
      </c>
      <c r="S62" s="6">
        <f t="shared" si="13"/>
        <v>1509820.602</v>
      </c>
      <c r="T62" s="57">
        <v>491556223</v>
      </c>
      <c r="U62" s="6">
        <f t="shared" si="4"/>
        <v>491556.223</v>
      </c>
      <c r="V62" s="6">
        <f t="shared" si="5"/>
        <v>1018264.379</v>
      </c>
      <c r="W62" s="4">
        <f t="shared" si="6"/>
        <v>20365288</v>
      </c>
      <c r="X62" s="19">
        <f t="shared" si="7"/>
        <v>33698263</v>
      </c>
      <c r="Y62" s="20">
        <v>0</v>
      </c>
      <c r="Z62" s="18">
        <v>0</v>
      </c>
      <c r="AA62" s="4">
        <f t="shared" si="8"/>
        <v>33698263</v>
      </c>
      <c r="AB62" s="20"/>
      <c r="AC62" s="20"/>
      <c r="AD62" s="20"/>
      <c r="AE62" s="20"/>
      <c r="AF62" s="20"/>
      <c r="AG62" s="20"/>
      <c r="AH62" s="53">
        <v>0</v>
      </c>
      <c r="AI62" s="53">
        <v>0</v>
      </c>
      <c r="AJ62" s="22"/>
      <c r="AK62" s="28">
        <f t="shared" si="9"/>
        <v>33698263</v>
      </c>
      <c r="AL62" s="30" t="str">
        <f t="shared" si="10"/>
        <v xml:space="preserve"> </v>
      </c>
      <c r="AM62" s="30" t="str">
        <f t="shared" si="11"/>
        <v xml:space="preserve"> </v>
      </c>
    </row>
    <row r="63" spans="1:39" ht="17.100000000000001" customHeight="1">
      <c r="A63" s="8" t="s">
        <v>122</v>
      </c>
      <c r="B63" s="8" t="s">
        <v>311</v>
      </c>
      <c r="C63" s="8" t="s">
        <v>73</v>
      </c>
      <c r="D63" s="8" t="s">
        <v>321</v>
      </c>
      <c r="E63" s="50">
        <v>430.21</v>
      </c>
      <c r="F63" s="2">
        <f t="shared" si="12"/>
        <v>755775.71959999995</v>
      </c>
      <c r="G63" s="56">
        <v>1032969.2599999999</v>
      </c>
      <c r="H63" s="55">
        <v>48999</v>
      </c>
      <c r="I63" s="34">
        <f t="shared" si="0"/>
        <v>36749.25</v>
      </c>
      <c r="J63" s="35">
        <v>37946</v>
      </c>
      <c r="K63" s="35">
        <v>67960</v>
      </c>
      <c r="L63" s="35">
        <v>94779</v>
      </c>
      <c r="M63" s="35">
        <v>60610</v>
      </c>
      <c r="N63" s="2">
        <f t="shared" si="1"/>
        <v>1331013.5099999998</v>
      </c>
      <c r="O63" s="4">
        <f t="shared" si="14"/>
        <v>0</v>
      </c>
      <c r="P63" s="52">
        <v>130</v>
      </c>
      <c r="Q63" s="52">
        <v>90</v>
      </c>
      <c r="R63" s="4">
        <f t="shared" si="3"/>
        <v>16263</v>
      </c>
      <c r="S63" s="6">
        <f t="shared" si="13"/>
        <v>36116.129500000003</v>
      </c>
      <c r="T63" s="57">
        <v>63101360</v>
      </c>
      <c r="U63" s="6">
        <f t="shared" si="4"/>
        <v>63101.36</v>
      </c>
      <c r="V63" s="6">
        <f t="shared" si="5"/>
        <v>0</v>
      </c>
      <c r="W63" s="4">
        <f t="shared" si="6"/>
        <v>0</v>
      </c>
      <c r="X63" s="19">
        <f t="shared" si="7"/>
        <v>16263</v>
      </c>
      <c r="Y63" s="20">
        <v>0</v>
      </c>
      <c r="Z63" s="18">
        <v>0</v>
      </c>
      <c r="AA63" s="4">
        <f t="shared" si="8"/>
        <v>16263</v>
      </c>
      <c r="AB63" s="20"/>
      <c r="AC63" s="20"/>
      <c r="AD63" s="20"/>
      <c r="AE63" s="20"/>
      <c r="AF63" s="20"/>
      <c r="AG63" s="20"/>
      <c r="AH63" s="53">
        <v>0</v>
      </c>
      <c r="AI63" s="53">
        <v>0</v>
      </c>
      <c r="AJ63" s="22"/>
      <c r="AK63" s="28">
        <f t="shared" si="9"/>
        <v>16263</v>
      </c>
      <c r="AL63" s="30">
        <f t="shared" si="10"/>
        <v>1</v>
      </c>
      <c r="AM63" s="30">
        <f t="shared" si="11"/>
        <v>1</v>
      </c>
    </row>
    <row r="64" spans="1:39" ht="17.100000000000001" customHeight="1">
      <c r="A64" s="8" t="s">
        <v>74</v>
      </c>
      <c r="B64" s="8" t="s">
        <v>322</v>
      </c>
      <c r="C64" s="8" t="s">
        <v>75</v>
      </c>
      <c r="D64" s="8" t="s">
        <v>323</v>
      </c>
      <c r="E64" s="50">
        <v>498.71</v>
      </c>
      <c r="F64" s="2">
        <f t="shared" si="12"/>
        <v>876113.77960000001</v>
      </c>
      <c r="G64" s="56">
        <v>138762.91</v>
      </c>
      <c r="H64" s="55">
        <v>55813</v>
      </c>
      <c r="I64" s="34">
        <f t="shared" si="0"/>
        <v>41859.75</v>
      </c>
      <c r="J64" s="35">
        <v>45227</v>
      </c>
      <c r="K64" s="35">
        <v>0</v>
      </c>
      <c r="L64" s="35">
        <v>0</v>
      </c>
      <c r="M64" s="35">
        <v>34511</v>
      </c>
      <c r="N64" s="2">
        <f t="shared" si="1"/>
        <v>260360.66</v>
      </c>
      <c r="O64" s="4">
        <f t="shared" si="14"/>
        <v>615753</v>
      </c>
      <c r="P64" s="52">
        <v>258</v>
      </c>
      <c r="Q64" s="52">
        <v>64</v>
      </c>
      <c r="R64" s="4">
        <f t="shared" si="3"/>
        <v>22952</v>
      </c>
      <c r="S64" s="6">
        <f t="shared" si="13"/>
        <v>41866.7045</v>
      </c>
      <c r="T64" s="57">
        <v>8450847</v>
      </c>
      <c r="U64" s="6">
        <f t="shared" si="4"/>
        <v>8450.8469999999998</v>
      </c>
      <c r="V64" s="6">
        <f t="shared" si="5"/>
        <v>33415.857499999998</v>
      </c>
      <c r="W64" s="4">
        <f t="shared" si="6"/>
        <v>668317</v>
      </c>
      <c r="X64" s="19">
        <f t="shared" si="7"/>
        <v>1307022</v>
      </c>
      <c r="Y64" s="20">
        <v>0</v>
      </c>
      <c r="Z64" s="18">
        <v>0</v>
      </c>
      <c r="AA64" s="4">
        <f t="shared" si="8"/>
        <v>1307022</v>
      </c>
      <c r="AB64" s="20"/>
      <c r="AC64" s="20"/>
      <c r="AD64" s="20"/>
      <c r="AE64" s="20"/>
      <c r="AF64" s="20"/>
      <c r="AG64" s="20"/>
      <c r="AH64" s="53">
        <v>0</v>
      </c>
      <c r="AI64" s="53">
        <v>0</v>
      </c>
      <c r="AJ64" s="22"/>
      <c r="AK64" s="28">
        <f t="shared" si="9"/>
        <v>1307022</v>
      </c>
      <c r="AL64" s="30" t="str">
        <f t="shared" si="10"/>
        <v xml:space="preserve"> </v>
      </c>
      <c r="AM64" s="30" t="str">
        <f t="shared" si="11"/>
        <v xml:space="preserve"> </v>
      </c>
    </row>
    <row r="65" spans="1:39" ht="17.100000000000001" customHeight="1">
      <c r="A65" s="8" t="s">
        <v>74</v>
      </c>
      <c r="B65" s="8" t="s">
        <v>322</v>
      </c>
      <c r="C65" s="8" t="s">
        <v>87</v>
      </c>
      <c r="D65" s="8" t="s">
        <v>324</v>
      </c>
      <c r="E65" s="50">
        <v>4744.0600000000004</v>
      </c>
      <c r="F65" s="2">
        <f t="shared" si="12"/>
        <v>8334174.8456000006</v>
      </c>
      <c r="G65" s="56">
        <v>2360436.4300000002</v>
      </c>
      <c r="H65" s="55">
        <v>544386</v>
      </c>
      <c r="I65" s="34">
        <f t="shared" si="0"/>
        <v>408289.5</v>
      </c>
      <c r="J65" s="35">
        <v>441046</v>
      </c>
      <c r="K65" s="35">
        <v>973629</v>
      </c>
      <c r="L65" s="35">
        <v>1092038</v>
      </c>
      <c r="M65" s="35">
        <v>10415</v>
      </c>
      <c r="N65" s="2">
        <f t="shared" si="1"/>
        <v>5285853.93</v>
      </c>
      <c r="O65" s="4">
        <f t="shared" si="14"/>
        <v>3048321</v>
      </c>
      <c r="P65" s="52">
        <v>1565</v>
      </c>
      <c r="Q65" s="52">
        <v>33</v>
      </c>
      <c r="R65" s="4">
        <f t="shared" si="3"/>
        <v>71787</v>
      </c>
      <c r="S65" s="6">
        <f t="shared" si="13"/>
        <v>398263.837</v>
      </c>
      <c r="T65" s="57">
        <v>149111588</v>
      </c>
      <c r="U65" s="6">
        <f t="shared" si="4"/>
        <v>149111.58799999999</v>
      </c>
      <c r="V65" s="6">
        <f t="shared" si="5"/>
        <v>249152.24900000001</v>
      </c>
      <c r="W65" s="4">
        <f t="shared" si="6"/>
        <v>4983045</v>
      </c>
      <c r="X65" s="19">
        <f t="shared" si="7"/>
        <v>8103153</v>
      </c>
      <c r="Y65" s="20">
        <v>0</v>
      </c>
      <c r="Z65" s="18">
        <v>0</v>
      </c>
      <c r="AA65" s="4">
        <f t="shared" si="8"/>
        <v>8103153</v>
      </c>
      <c r="AB65" s="20"/>
      <c r="AC65" s="20"/>
      <c r="AD65" s="20"/>
      <c r="AE65" s="20"/>
      <c r="AF65" s="20"/>
      <c r="AG65" s="20"/>
      <c r="AH65" s="53">
        <v>0</v>
      </c>
      <c r="AI65" s="53">
        <v>0</v>
      </c>
      <c r="AJ65" s="22"/>
      <c r="AK65" s="28">
        <f t="shared" si="9"/>
        <v>8103153</v>
      </c>
      <c r="AL65" s="30" t="str">
        <f t="shared" si="10"/>
        <v xml:space="preserve"> </v>
      </c>
      <c r="AM65" s="30" t="str">
        <f t="shared" si="11"/>
        <v xml:space="preserve"> </v>
      </c>
    </row>
    <row r="66" spans="1:39" ht="17.100000000000001" customHeight="1">
      <c r="A66" s="8" t="s">
        <v>74</v>
      </c>
      <c r="B66" s="8" t="s">
        <v>322</v>
      </c>
      <c r="C66" s="8" t="s">
        <v>133</v>
      </c>
      <c r="D66" s="8" t="s">
        <v>325</v>
      </c>
      <c r="E66" s="50">
        <v>411.09</v>
      </c>
      <c r="F66" s="2">
        <f t="shared" si="12"/>
        <v>722186.4683999999</v>
      </c>
      <c r="G66" s="56">
        <v>490309.15</v>
      </c>
      <c r="H66" s="55">
        <v>44165</v>
      </c>
      <c r="I66" s="34">
        <f t="shared" si="0"/>
        <v>33123.75</v>
      </c>
      <c r="J66" s="35">
        <v>35791</v>
      </c>
      <c r="K66" s="35">
        <v>78403</v>
      </c>
      <c r="L66" s="35">
        <v>86450</v>
      </c>
      <c r="M66" s="35">
        <v>14471</v>
      </c>
      <c r="N66" s="2">
        <f t="shared" si="1"/>
        <v>738547.9</v>
      </c>
      <c r="O66" s="4">
        <f t="shared" si="14"/>
        <v>0</v>
      </c>
      <c r="P66" s="52">
        <v>204</v>
      </c>
      <c r="Q66" s="52">
        <v>84</v>
      </c>
      <c r="R66" s="4">
        <f t="shared" si="3"/>
        <v>23819</v>
      </c>
      <c r="S66" s="6">
        <f t="shared" si="13"/>
        <v>34511.005499999999</v>
      </c>
      <c r="T66" s="57">
        <v>30567902</v>
      </c>
      <c r="U66" s="6">
        <f t="shared" si="4"/>
        <v>30567.901999999998</v>
      </c>
      <c r="V66" s="6">
        <f t="shared" si="5"/>
        <v>3943.1035000000011</v>
      </c>
      <c r="W66" s="4">
        <f t="shared" si="6"/>
        <v>78862</v>
      </c>
      <c r="X66" s="19">
        <f t="shared" si="7"/>
        <v>102681</v>
      </c>
      <c r="Y66" s="20">
        <v>0</v>
      </c>
      <c r="Z66" s="18">
        <v>0</v>
      </c>
      <c r="AA66" s="4">
        <f t="shared" si="8"/>
        <v>102681</v>
      </c>
      <c r="AB66" s="20"/>
      <c r="AC66" s="20"/>
      <c r="AD66" s="20"/>
      <c r="AE66" s="20"/>
      <c r="AF66" s="20"/>
      <c r="AG66" s="20"/>
      <c r="AH66" s="53">
        <v>0</v>
      </c>
      <c r="AI66" s="53">
        <v>0</v>
      </c>
      <c r="AJ66" s="22"/>
      <c r="AK66" s="28">
        <f t="shared" si="9"/>
        <v>102681</v>
      </c>
      <c r="AL66" s="30">
        <f t="shared" si="10"/>
        <v>1</v>
      </c>
      <c r="AM66" s="30" t="str">
        <f t="shared" si="11"/>
        <v xml:space="preserve"> </v>
      </c>
    </row>
    <row r="67" spans="1:39" ht="17.100000000000001" customHeight="1">
      <c r="A67" s="8" t="s">
        <v>74</v>
      </c>
      <c r="B67" s="8" t="s">
        <v>322</v>
      </c>
      <c r="C67" s="8" t="s">
        <v>172</v>
      </c>
      <c r="D67" s="8" t="s">
        <v>326</v>
      </c>
      <c r="E67" s="50">
        <v>2492.77</v>
      </c>
      <c r="F67" s="2">
        <f t="shared" si="12"/>
        <v>4379198.6251999997</v>
      </c>
      <c r="G67" s="56">
        <v>1212965.2300000002</v>
      </c>
      <c r="H67" s="55">
        <v>299668</v>
      </c>
      <c r="I67" s="34">
        <f t="shared" si="0"/>
        <v>224751</v>
      </c>
      <c r="J67" s="35">
        <v>242817</v>
      </c>
      <c r="K67" s="35">
        <v>533896</v>
      </c>
      <c r="L67" s="35">
        <v>593656</v>
      </c>
      <c r="M67" s="35">
        <v>10446</v>
      </c>
      <c r="N67" s="2">
        <f t="shared" si="1"/>
        <v>2818531.2300000004</v>
      </c>
      <c r="O67" s="4">
        <f t="shared" si="14"/>
        <v>1560667</v>
      </c>
      <c r="P67" s="52">
        <v>1378</v>
      </c>
      <c r="Q67" s="52">
        <v>33</v>
      </c>
      <c r="R67" s="4">
        <f t="shared" si="3"/>
        <v>63209</v>
      </c>
      <c r="S67" s="6">
        <f t="shared" si="13"/>
        <v>209268.04149999999</v>
      </c>
      <c r="T67" s="57">
        <v>76769951</v>
      </c>
      <c r="U67" s="6">
        <f t="shared" si="4"/>
        <v>76769.951000000001</v>
      </c>
      <c r="V67" s="6">
        <f t="shared" si="5"/>
        <v>132498.09049999999</v>
      </c>
      <c r="W67" s="4">
        <f t="shared" si="6"/>
        <v>2649962</v>
      </c>
      <c r="X67" s="19">
        <f t="shared" si="7"/>
        <v>4273838</v>
      </c>
      <c r="Y67" s="20">
        <v>0</v>
      </c>
      <c r="Z67" s="18">
        <v>0</v>
      </c>
      <c r="AA67" s="4">
        <f t="shared" si="8"/>
        <v>4273838</v>
      </c>
      <c r="AB67" s="20"/>
      <c r="AC67" s="20"/>
      <c r="AD67" s="20"/>
      <c r="AE67" s="20"/>
      <c r="AF67" s="20"/>
      <c r="AG67" s="20"/>
      <c r="AH67" s="53">
        <v>0</v>
      </c>
      <c r="AI67" s="53">
        <v>0</v>
      </c>
      <c r="AJ67" s="22"/>
      <c r="AK67" s="28">
        <f t="shared" si="9"/>
        <v>4273838</v>
      </c>
      <c r="AL67" s="30" t="str">
        <f t="shared" si="10"/>
        <v xml:space="preserve"> </v>
      </c>
      <c r="AM67" s="30" t="str">
        <f t="shared" si="11"/>
        <v xml:space="preserve"> </v>
      </c>
    </row>
    <row r="68" spans="1:39" ht="17.100000000000001" customHeight="1">
      <c r="A68" s="8" t="s">
        <v>74</v>
      </c>
      <c r="B68" s="8" t="s">
        <v>322</v>
      </c>
      <c r="C68" s="8" t="s">
        <v>1</v>
      </c>
      <c r="D68" s="8" t="s">
        <v>327</v>
      </c>
      <c r="E68" s="50">
        <v>2263.38</v>
      </c>
      <c r="F68" s="2">
        <f t="shared" si="12"/>
        <v>3976215.4488000004</v>
      </c>
      <c r="G68" s="56">
        <v>656062.93000000005</v>
      </c>
      <c r="H68" s="55">
        <v>275687</v>
      </c>
      <c r="I68" s="34">
        <f t="shared" ref="I68:I131" si="15">ROUND(H68*0.75,2)</f>
        <v>206765.25</v>
      </c>
      <c r="J68" s="35">
        <v>223355</v>
      </c>
      <c r="K68" s="35">
        <v>492972</v>
      </c>
      <c r="L68" s="35">
        <v>550831</v>
      </c>
      <c r="M68" s="35">
        <v>41371</v>
      </c>
      <c r="N68" s="2">
        <f t="shared" ref="N68:N131" si="16">SUM(G68+I68+J68+K68+L68+M68)</f>
        <v>2171357.1800000002</v>
      </c>
      <c r="O68" s="4">
        <f t="shared" ref="O68:O83" si="17">IF(F68&gt;N68,ROUND(SUM(F68-N68),0),0)</f>
        <v>1804858</v>
      </c>
      <c r="P68" s="52">
        <v>1068</v>
      </c>
      <c r="Q68" s="52">
        <v>42</v>
      </c>
      <c r="R68" s="4">
        <f t="shared" ref="R68:R131" si="18">ROUND(SUM(P68*Q68*1.39),0)</f>
        <v>62350</v>
      </c>
      <c r="S68" s="6">
        <f t="shared" si="13"/>
        <v>190010.75099999999</v>
      </c>
      <c r="T68" s="57">
        <v>39035234</v>
      </c>
      <c r="U68" s="6">
        <f t="shared" ref="U68:U131" si="19">ROUND(T68/1000,4)</f>
        <v>39035.233999999997</v>
      </c>
      <c r="V68" s="6">
        <f t="shared" ref="V68:V131" si="20">IF(S68-U68&lt;0,0,S68-U68)</f>
        <v>150975.51699999999</v>
      </c>
      <c r="W68" s="4">
        <f t="shared" ref="W68:W131" si="21">IF(V68&gt;0,ROUND(SUM(V68*$W$3),0),0)</f>
        <v>3019510</v>
      </c>
      <c r="X68" s="19">
        <f t="shared" ref="X68:X131" si="22">SUM(O68+R68+W68)</f>
        <v>4886718</v>
      </c>
      <c r="Y68" s="20">
        <v>0</v>
      </c>
      <c r="Z68" s="18">
        <v>0</v>
      </c>
      <c r="AA68" s="4">
        <f t="shared" ref="AA68:AA131" si="23">ROUND(X68+Z68,0)</f>
        <v>4886718</v>
      </c>
      <c r="AB68" s="20"/>
      <c r="AC68" s="20"/>
      <c r="AD68" s="20"/>
      <c r="AE68" s="20"/>
      <c r="AF68" s="20"/>
      <c r="AG68" s="20"/>
      <c r="AH68" s="53">
        <v>0</v>
      </c>
      <c r="AI68" s="53">
        <v>0</v>
      </c>
      <c r="AJ68" s="22"/>
      <c r="AK68" s="28">
        <f t="shared" ref="AK68:AK131" si="24">SUM(AA68-AB68-AC68-AD68-AE68-AF68-AG68+AH68-AI68+AJ68)</f>
        <v>4886718</v>
      </c>
      <c r="AL68" s="30" t="str">
        <f t="shared" ref="AL68:AL131" si="25">IF(O68&gt;0," ",1)</f>
        <v xml:space="preserve"> </v>
      </c>
      <c r="AM68" s="30" t="str">
        <f t="shared" ref="AM68:AM131" si="26">IF(W68&gt;0," ",1)</f>
        <v xml:space="preserve"> </v>
      </c>
    </row>
    <row r="69" spans="1:39" ht="17.100000000000001" customHeight="1">
      <c r="A69" s="8" t="s">
        <v>74</v>
      </c>
      <c r="B69" s="8" t="s">
        <v>322</v>
      </c>
      <c r="C69" s="8" t="s">
        <v>2</v>
      </c>
      <c r="D69" s="8" t="s">
        <v>328</v>
      </c>
      <c r="E69" s="50">
        <v>725.95</v>
      </c>
      <c r="F69" s="2">
        <f t="shared" ref="F69:F132" si="27">SUM(E69*$F$3)</f>
        <v>1275319.922</v>
      </c>
      <c r="G69" s="56">
        <v>291786.25</v>
      </c>
      <c r="H69" s="55">
        <v>84389</v>
      </c>
      <c r="I69" s="34">
        <f t="shared" si="15"/>
        <v>63291.75</v>
      </c>
      <c r="J69" s="35">
        <v>68362</v>
      </c>
      <c r="K69" s="35">
        <v>151357</v>
      </c>
      <c r="L69" s="35">
        <v>169987</v>
      </c>
      <c r="M69" s="35">
        <v>31180</v>
      </c>
      <c r="N69" s="2">
        <f t="shared" si="16"/>
        <v>775964</v>
      </c>
      <c r="O69" s="4">
        <f t="shared" si="17"/>
        <v>499356</v>
      </c>
      <c r="P69" s="52">
        <v>334</v>
      </c>
      <c r="Q69" s="52">
        <v>68</v>
      </c>
      <c r="R69" s="4">
        <f t="shared" si="18"/>
        <v>31570</v>
      </c>
      <c r="S69" s="6">
        <f t="shared" ref="S69:S132" si="28">ROUND(SUM(E69*$S$3),4)</f>
        <v>60943.502500000002</v>
      </c>
      <c r="T69" s="57">
        <v>17129172</v>
      </c>
      <c r="U69" s="6">
        <f t="shared" si="19"/>
        <v>17129.171999999999</v>
      </c>
      <c r="V69" s="6">
        <f t="shared" si="20"/>
        <v>43814.330500000004</v>
      </c>
      <c r="W69" s="4">
        <f t="shared" si="21"/>
        <v>876287</v>
      </c>
      <c r="X69" s="19">
        <f t="shared" si="22"/>
        <v>1407213</v>
      </c>
      <c r="Y69" s="20">
        <v>0</v>
      </c>
      <c r="Z69" s="18">
        <v>0</v>
      </c>
      <c r="AA69" s="4">
        <f t="shared" si="23"/>
        <v>1407213</v>
      </c>
      <c r="AB69" s="20"/>
      <c r="AC69" s="20"/>
      <c r="AD69" s="20"/>
      <c r="AE69" s="20"/>
      <c r="AF69" s="20"/>
      <c r="AG69" s="20"/>
      <c r="AH69" s="53">
        <v>0</v>
      </c>
      <c r="AI69" s="53">
        <v>0</v>
      </c>
      <c r="AJ69" s="22"/>
      <c r="AK69" s="28">
        <f t="shared" si="24"/>
        <v>1407213</v>
      </c>
      <c r="AL69" s="30" t="str">
        <f t="shared" si="25"/>
        <v xml:space="preserve"> </v>
      </c>
      <c r="AM69" s="30" t="str">
        <f t="shared" si="26"/>
        <v xml:space="preserve"> </v>
      </c>
    </row>
    <row r="70" spans="1:39" ht="17.100000000000001" customHeight="1">
      <c r="A70" s="8" t="s">
        <v>74</v>
      </c>
      <c r="B70" s="8" t="s">
        <v>322</v>
      </c>
      <c r="C70" s="8" t="s">
        <v>137</v>
      </c>
      <c r="D70" s="8" t="s">
        <v>329</v>
      </c>
      <c r="E70" s="50">
        <v>847.83</v>
      </c>
      <c r="F70" s="2">
        <f t="shared" si="27"/>
        <v>1489433.8308000001</v>
      </c>
      <c r="G70" s="56">
        <v>313716.65000000002</v>
      </c>
      <c r="H70" s="55">
        <v>100153</v>
      </c>
      <c r="I70" s="34">
        <f t="shared" si="15"/>
        <v>75114.75</v>
      </c>
      <c r="J70" s="35">
        <v>81156</v>
      </c>
      <c r="K70" s="35">
        <v>178238</v>
      </c>
      <c r="L70" s="35">
        <v>198355</v>
      </c>
      <c r="M70" s="35">
        <v>10644</v>
      </c>
      <c r="N70" s="2">
        <f t="shared" si="16"/>
        <v>857224.4</v>
      </c>
      <c r="O70" s="4">
        <f t="shared" si="17"/>
        <v>632209</v>
      </c>
      <c r="P70" s="52">
        <v>253</v>
      </c>
      <c r="Q70" s="52">
        <v>79</v>
      </c>
      <c r="R70" s="4">
        <f t="shared" si="18"/>
        <v>27782</v>
      </c>
      <c r="S70" s="6">
        <f t="shared" si="28"/>
        <v>71175.328500000003</v>
      </c>
      <c r="T70" s="57">
        <v>18746395</v>
      </c>
      <c r="U70" s="6">
        <f t="shared" si="19"/>
        <v>18746.395</v>
      </c>
      <c r="V70" s="6">
        <f t="shared" si="20"/>
        <v>52428.933499999999</v>
      </c>
      <c r="W70" s="4">
        <f t="shared" si="21"/>
        <v>1048579</v>
      </c>
      <c r="X70" s="19">
        <f t="shared" si="22"/>
        <v>1708570</v>
      </c>
      <c r="Y70" s="20">
        <v>0</v>
      </c>
      <c r="Z70" s="18">
        <v>0</v>
      </c>
      <c r="AA70" s="4">
        <f t="shared" si="23"/>
        <v>1708570</v>
      </c>
      <c r="AB70" s="20"/>
      <c r="AC70" s="20"/>
      <c r="AD70" s="20"/>
      <c r="AE70" s="20"/>
      <c r="AF70" s="20"/>
      <c r="AG70" s="20"/>
      <c r="AH70" s="53">
        <v>0</v>
      </c>
      <c r="AI70" s="53">
        <v>0</v>
      </c>
      <c r="AJ70" s="22"/>
      <c r="AK70" s="28">
        <f t="shared" si="24"/>
        <v>1708570</v>
      </c>
      <c r="AL70" s="30" t="str">
        <f t="shared" si="25"/>
        <v xml:space="preserve"> </v>
      </c>
      <c r="AM70" s="30" t="str">
        <f t="shared" si="26"/>
        <v xml:space="preserve"> </v>
      </c>
    </row>
    <row r="71" spans="1:39" ht="17.100000000000001" customHeight="1">
      <c r="A71" s="8" t="s">
        <v>74</v>
      </c>
      <c r="B71" s="8" t="s">
        <v>322</v>
      </c>
      <c r="C71" s="8" t="s">
        <v>138</v>
      </c>
      <c r="D71" s="8" t="s">
        <v>330</v>
      </c>
      <c r="E71" s="50">
        <v>488.54</v>
      </c>
      <c r="F71" s="2">
        <f t="shared" si="27"/>
        <v>858247.53040000005</v>
      </c>
      <c r="G71" s="56">
        <v>417252.45</v>
      </c>
      <c r="H71" s="55">
        <v>58326</v>
      </c>
      <c r="I71" s="34">
        <f t="shared" si="15"/>
        <v>43744.5</v>
      </c>
      <c r="J71" s="35">
        <v>47262</v>
      </c>
      <c r="K71" s="35">
        <v>103892</v>
      </c>
      <c r="L71" s="35">
        <v>116101</v>
      </c>
      <c r="M71" s="35">
        <v>5423</v>
      </c>
      <c r="N71" s="2">
        <f t="shared" si="16"/>
        <v>733674.95</v>
      </c>
      <c r="O71" s="4">
        <f t="shared" si="17"/>
        <v>124573</v>
      </c>
      <c r="P71" s="52">
        <v>260</v>
      </c>
      <c r="Q71" s="52">
        <v>86</v>
      </c>
      <c r="R71" s="4">
        <f t="shared" si="18"/>
        <v>31080</v>
      </c>
      <c r="S71" s="6">
        <f t="shared" si="28"/>
        <v>41012.932999999997</v>
      </c>
      <c r="T71" s="57">
        <v>25772559</v>
      </c>
      <c r="U71" s="6">
        <f t="shared" si="19"/>
        <v>25772.559000000001</v>
      </c>
      <c r="V71" s="6">
        <f t="shared" si="20"/>
        <v>15240.373999999996</v>
      </c>
      <c r="W71" s="4">
        <f t="shared" si="21"/>
        <v>304807</v>
      </c>
      <c r="X71" s="19">
        <f t="shared" si="22"/>
        <v>460460</v>
      </c>
      <c r="Y71" s="20">
        <v>0</v>
      </c>
      <c r="Z71" s="18">
        <v>0</v>
      </c>
      <c r="AA71" s="4">
        <f t="shared" si="23"/>
        <v>460460</v>
      </c>
      <c r="AB71" s="20"/>
      <c r="AC71" s="20"/>
      <c r="AD71" s="20"/>
      <c r="AE71" s="20"/>
      <c r="AF71" s="20"/>
      <c r="AG71" s="20"/>
      <c r="AH71" s="53">
        <v>0</v>
      </c>
      <c r="AI71" s="53">
        <v>0</v>
      </c>
      <c r="AJ71" s="22"/>
      <c r="AK71" s="28">
        <f t="shared" si="24"/>
        <v>460460</v>
      </c>
      <c r="AL71" s="30" t="str">
        <f t="shared" si="25"/>
        <v xml:space="preserve"> </v>
      </c>
      <c r="AM71" s="30" t="str">
        <f t="shared" si="26"/>
        <v xml:space="preserve"> </v>
      </c>
    </row>
    <row r="72" spans="1:39" ht="17.100000000000001" customHeight="1">
      <c r="A72" s="8" t="s">
        <v>74</v>
      </c>
      <c r="B72" s="8" t="s">
        <v>322</v>
      </c>
      <c r="C72" s="8" t="s">
        <v>3</v>
      </c>
      <c r="D72" s="8" t="s">
        <v>331</v>
      </c>
      <c r="E72" s="50">
        <v>2112.89</v>
      </c>
      <c r="F72" s="2">
        <f t="shared" si="27"/>
        <v>3711840.6363999997</v>
      </c>
      <c r="G72" s="56">
        <v>674889.39999999991</v>
      </c>
      <c r="H72" s="55">
        <v>253272</v>
      </c>
      <c r="I72" s="34">
        <f t="shared" si="15"/>
        <v>189954</v>
      </c>
      <c r="J72" s="35">
        <v>205211</v>
      </c>
      <c r="K72" s="35">
        <v>451951</v>
      </c>
      <c r="L72" s="35">
        <v>502967</v>
      </c>
      <c r="M72" s="35">
        <v>32717</v>
      </c>
      <c r="N72" s="2">
        <f t="shared" si="16"/>
        <v>2057689.4</v>
      </c>
      <c r="O72" s="4">
        <f t="shared" si="17"/>
        <v>1654151</v>
      </c>
      <c r="P72" s="52">
        <v>1219</v>
      </c>
      <c r="Q72" s="52">
        <v>51</v>
      </c>
      <c r="R72" s="4">
        <f t="shared" si="18"/>
        <v>86415</v>
      </c>
      <c r="S72" s="6">
        <f t="shared" si="28"/>
        <v>177377.11550000001</v>
      </c>
      <c r="T72" s="57">
        <v>39237756</v>
      </c>
      <c r="U72" s="6">
        <f t="shared" si="19"/>
        <v>39237.756000000001</v>
      </c>
      <c r="V72" s="6">
        <f t="shared" si="20"/>
        <v>138139.35950000002</v>
      </c>
      <c r="W72" s="4">
        <f t="shared" si="21"/>
        <v>2762787</v>
      </c>
      <c r="X72" s="19">
        <f t="shared" si="22"/>
        <v>4503353</v>
      </c>
      <c r="Y72" s="20">
        <v>0</v>
      </c>
      <c r="Z72" s="18">
        <v>0</v>
      </c>
      <c r="AA72" s="4">
        <f t="shared" si="23"/>
        <v>4503353</v>
      </c>
      <c r="AB72" s="20"/>
      <c r="AC72" s="20"/>
      <c r="AD72" s="20"/>
      <c r="AE72" s="20"/>
      <c r="AF72" s="20"/>
      <c r="AG72" s="20"/>
      <c r="AH72" s="53">
        <v>0</v>
      </c>
      <c r="AI72" s="53">
        <v>0</v>
      </c>
      <c r="AJ72" s="22"/>
      <c r="AK72" s="28">
        <f t="shared" si="24"/>
        <v>4503353</v>
      </c>
      <c r="AL72" s="30" t="str">
        <f t="shared" si="25"/>
        <v xml:space="preserve"> </v>
      </c>
      <c r="AM72" s="30" t="str">
        <f t="shared" si="26"/>
        <v xml:space="preserve"> </v>
      </c>
    </row>
    <row r="73" spans="1:39" ht="17.100000000000001" customHeight="1">
      <c r="A73" s="8" t="s">
        <v>148</v>
      </c>
      <c r="B73" s="8" t="s">
        <v>332</v>
      </c>
      <c r="C73" s="8" t="s">
        <v>109</v>
      </c>
      <c r="D73" s="8" t="s">
        <v>333</v>
      </c>
      <c r="E73" s="50">
        <v>270.74</v>
      </c>
      <c r="F73" s="2">
        <f t="shared" si="27"/>
        <v>475625.20240000001</v>
      </c>
      <c r="G73" s="56">
        <v>81205.929999999993</v>
      </c>
      <c r="H73" s="55">
        <v>15294</v>
      </c>
      <c r="I73" s="34">
        <f t="shared" si="15"/>
        <v>11470.5</v>
      </c>
      <c r="J73" s="35">
        <v>23967</v>
      </c>
      <c r="K73" s="35">
        <v>0</v>
      </c>
      <c r="L73" s="35">
        <v>0</v>
      </c>
      <c r="M73" s="35">
        <v>91214</v>
      </c>
      <c r="N73" s="2">
        <f t="shared" si="16"/>
        <v>207857.43</v>
      </c>
      <c r="O73" s="4">
        <f t="shared" si="17"/>
        <v>267768</v>
      </c>
      <c r="P73" s="52">
        <v>137</v>
      </c>
      <c r="Q73" s="52">
        <v>77</v>
      </c>
      <c r="R73" s="4">
        <f t="shared" si="18"/>
        <v>14663</v>
      </c>
      <c r="S73" s="6">
        <f t="shared" si="28"/>
        <v>22728.623</v>
      </c>
      <c r="T73" s="57">
        <v>4988079</v>
      </c>
      <c r="U73" s="6">
        <f t="shared" si="19"/>
        <v>4988.0789999999997</v>
      </c>
      <c r="V73" s="6">
        <f t="shared" si="20"/>
        <v>17740.544000000002</v>
      </c>
      <c r="W73" s="4">
        <f t="shared" si="21"/>
        <v>354811</v>
      </c>
      <c r="X73" s="19">
        <f t="shared" si="22"/>
        <v>637242</v>
      </c>
      <c r="Y73" s="20">
        <v>0</v>
      </c>
      <c r="Z73" s="18">
        <v>0</v>
      </c>
      <c r="AA73" s="4">
        <f t="shared" si="23"/>
        <v>637242</v>
      </c>
      <c r="AB73" s="20"/>
      <c r="AC73" s="20"/>
      <c r="AD73" s="20"/>
      <c r="AE73" s="20"/>
      <c r="AF73" s="20"/>
      <c r="AG73" s="20"/>
      <c r="AH73" s="53">
        <v>0</v>
      </c>
      <c r="AI73" s="53">
        <v>0</v>
      </c>
      <c r="AJ73" s="22"/>
      <c r="AK73" s="28">
        <f t="shared" si="24"/>
        <v>637242</v>
      </c>
      <c r="AL73" s="30" t="str">
        <f t="shared" si="25"/>
        <v xml:space="preserve"> </v>
      </c>
      <c r="AM73" s="30" t="str">
        <f t="shared" si="26"/>
        <v xml:space="preserve"> </v>
      </c>
    </row>
    <row r="74" spans="1:39" ht="17.100000000000001" customHeight="1">
      <c r="A74" s="8" t="s">
        <v>148</v>
      </c>
      <c r="B74" s="8" t="s">
        <v>332</v>
      </c>
      <c r="C74" s="8" t="s">
        <v>211</v>
      </c>
      <c r="D74" s="8" t="s">
        <v>334</v>
      </c>
      <c r="E74" s="50">
        <v>327.72</v>
      </c>
      <c r="F74" s="2">
        <f t="shared" si="27"/>
        <v>575725.3872</v>
      </c>
      <c r="G74" s="56">
        <v>95424.85</v>
      </c>
      <c r="H74" s="55">
        <v>19305</v>
      </c>
      <c r="I74" s="34">
        <f t="shared" si="15"/>
        <v>14478.75</v>
      </c>
      <c r="J74" s="35">
        <v>26609</v>
      </c>
      <c r="K74" s="35">
        <v>0</v>
      </c>
      <c r="L74" s="35">
        <v>0</v>
      </c>
      <c r="M74" s="35">
        <v>36892</v>
      </c>
      <c r="N74" s="2">
        <f t="shared" si="16"/>
        <v>173404.6</v>
      </c>
      <c r="O74" s="4">
        <f t="shared" si="17"/>
        <v>402321</v>
      </c>
      <c r="P74" s="52">
        <v>121</v>
      </c>
      <c r="Q74" s="52">
        <v>66</v>
      </c>
      <c r="R74" s="4">
        <f t="shared" si="18"/>
        <v>11101</v>
      </c>
      <c r="S74" s="6">
        <f t="shared" si="28"/>
        <v>27512.094000000001</v>
      </c>
      <c r="T74" s="57">
        <v>6028102</v>
      </c>
      <c r="U74" s="6">
        <f t="shared" si="19"/>
        <v>6028.1019999999999</v>
      </c>
      <c r="V74" s="6">
        <f t="shared" si="20"/>
        <v>21483.992000000002</v>
      </c>
      <c r="W74" s="4">
        <f t="shared" si="21"/>
        <v>429680</v>
      </c>
      <c r="X74" s="19">
        <f t="shared" si="22"/>
        <v>843102</v>
      </c>
      <c r="Y74" s="20">
        <v>0</v>
      </c>
      <c r="Z74" s="18">
        <v>0</v>
      </c>
      <c r="AA74" s="4">
        <f t="shared" si="23"/>
        <v>843102</v>
      </c>
      <c r="AB74" s="20"/>
      <c r="AC74" s="20"/>
      <c r="AD74" s="20"/>
      <c r="AE74" s="20"/>
      <c r="AF74" s="20"/>
      <c r="AG74" s="20"/>
      <c r="AH74" s="53">
        <v>0</v>
      </c>
      <c r="AI74" s="53">
        <v>0</v>
      </c>
      <c r="AJ74" s="22"/>
      <c r="AK74" s="28">
        <f t="shared" si="24"/>
        <v>843102</v>
      </c>
      <c r="AL74" s="30" t="str">
        <f t="shared" si="25"/>
        <v xml:space="preserve"> </v>
      </c>
      <c r="AM74" s="30" t="str">
        <f t="shared" si="26"/>
        <v xml:space="preserve"> </v>
      </c>
    </row>
    <row r="75" spans="1:39" ht="17.100000000000001" customHeight="1">
      <c r="A75" s="8" t="s">
        <v>148</v>
      </c>
      <c r="B75" s="8" t="s">
        <v>332</v>
      </c>
      <c r="C75" s="8" t="s">
        <v>79</v>
      </c>
      <c r="D75" s="8" t="s">
        <v>335</v>
      </c>
      <c r="E75" s="50">
        <v>811.94</v>
      </c>
      <c r="F75" s="2">
        <f t="shared" si="27"/>
        <v>1426383.7144000002</v>
      </c>
      <c r="G75" s="56">
        <v>80577.53</v>
      </c>
      <c r="H75" s="55">
        <v>50759</v>
      </c>
      <c r="I75" s="34">
        <f t="shared" si="15"/>
        <v>38069.25</v>
      </c>
      <c r="J75" s="35">
        <v>73188</v>
      </c>
      <c r="K75" s="35">
        <v>0</v>
      </c>
      <c r="L75" s="35">
        <v>0</v>
      </c>
      <c r="M75" s="35">
        <v>19173</v>
      </c>
      <c r="N75" s="2">
        <f t="shared" si="16"/>
        <v>211007.78</v>
      </c>
      <c r="O75" s="4">
        <f t="shared" si="17"/>
        <v>1215376</v>
      </c>
      <c r="P75" s="52">
        <v>427</v>
      </c>
      <c r="Q75" s="52">
        <v>33</v>
      </c>
      <c r="R75" s="4">
        <f t="shared" si="18"/>
        <v>19586</v>
      </c>
      <c r="S75" s="6">
        <f t="shared" si="28"/>
        <v>68162.362999999998</v>
      </c>
      <c r="T75" s="57">
        <v>5086965</v>
      </c>
      <c r="U75" s="6">
        <f t="shared" si="19"/>
        <v>5086.9650000000001</v>
      </c>
      <c r="V75" s="6">
        <f t="shared" si="20"/>
        <v>63075.398000000001</v>
      </c>
      <c r="W75" s="4">
        <f t="shared" si="21"/>
        <v>1261508</v>
      </c>
      <c r="X75" s="19">
        <f t="shared" si="22"/>
        <v>2496470</v>
      </c>
      <c r="Y75" s="20">
        <v>0</v>
      </c>
      <c r="Z75" s="18">
        <v>0</v>
      </c>
      <c r="AA75" s="4">
        <f t="shared" si="23"/>
        <v>2496470</v>
      </c>
      <c r="AB75" s="20"/>
      <c r="AC75" s="20"/>
      <c r="AD75" s="20"/>
      <c r="AE75" s="20"/>
      <c r="AF75" s="20"/>
      <c r="AG75" s="20"/>
      <c r="AH75" s="53">
        <v>0</v>
      </c>
      <c r="AI75" s="53">
        <v>0</v>
      </c>
      <c r="AJ75" s="22"/>
      <c r="AK75" s="28">
        <f t="shared" si="24"/>
        <v>2496470</v>
      </c>
      <c r="AL75" s="30" t="str">
        <f t="shared" si="25"/>
        <v xml:space="preserve"> </v>
      </c>
      <c r="AM75" s="30" t="str">
        <f t="shared" si="26"/>
        <v xml:space="preserve"> </v>
      </c>
    </row>
    <row r="76" spans="1:39" ht="17.100000000000001" customHeight="1">
      <c r="A76" s="8" t="s">
        <v>148</v>
      </c>
      <c r="B76" s="8" t="s">
        <v>332</v>
      </c>
      <c r="C76" s="8" t="s">
        <v>9</v>
      </c>
      <c r="D76" s="8" t="s">
        <v>336</v>
      </c>
      <c r="E76" s="50">
        <v>336.49</v>
      </c>
      <c r="F76" s="2">
        <f t="shared" si="27"/>
        <v>591132.17240000004</v>
      </c>
      <c r="G76" s="56">
        <v>51207.34</v>
      </c>
      <c r="H76" s="55">
        <v>15263</v>
      </c>
      <c r="I76" s="34">
        <f t="shared" si="15"/>
        <v>11447.25</v>
      </c>
      <c r="J76" s="35">
        <v>24538</v>
      </c>
      <c r="K76" s="35">
        <v>0</v>
      </c>
      <c r="L76" s="35">
        <v>0</v>
      </c>
      <c r="M76" s="35">
        <v>38868</v>
      </c>
      <c r="N76" s="2">
        <f t="shared" si="16"/>
        <v>126060.59</v>
      </c>
      <c r="O76" s="4">
        <f t="shared" si="17"/>
        <v>465072</v>
      </c>
      <c r="P76" s="52">
        <v>145</v>
      </c>
      <c r="Q76" s="52">
        <v>55</v>
      </c>
      <c r="R76" s="4">
        <f t="shared" si="18"/>
        <v>11085</v>
      </c>
      <c r="S76" s="6">
        <f t="shared" si="28"/>
        <v>28248.335500000001</v>
      </c>
      <c r="T76" s="57">
        <v>3155104</v>
      </c>
      <c r="U76" s="6">
        <f t="shared" si="19"/>
        <v>3155.1039999999998</v>
      </c>
      <c r="V76" s="6">
        <f t="shared" si="20"/>
        <v>25093.231500000002</v>
      </c>
      <c r="W76" s="4">
        <f t="shared" si="21"/>
        <v>501865</v>
      </c>
      <c r="X76" s="19">
        <f t="shared" si="22"/>
        <v>978022</v>
      </c>
      <c r="Y76" s="20">
        <v>0</v>
      </c>
      <c r="Z76" s="18">
        <v>0</v>
      </c>
      <c r="AA76" s="4">
        <f t="shared" si="23"/>
        <v>978022</v>
      </c>
      <c r="AB76" s="20"/>
      <c r="AC76" s="20"/>
      <c r="AD76" s="20"/>
      <c r="AE76" s="20"/>
      <c r="AF76" s="20"/>
      <c r="AG76" s="20"/>
      <c r="AH76" s="53">
        <v>0</v>
      </c>
      <c r="AI76" s="53">
        <v>0</v>
      </c>
      <c r="AJ76" s="22"/>
      <c r="AK76" s="28">
        <f t="shared" si="24"/>
        <v>978022</v>
      </c>
      <c r="AL76" s="30" t="str">
        <f t="shared" si="25"/>
        <v xml:space="preserve"> </v>
      </c>
      <c r="AM76" s="30" t="str">
        <f t="shared" si="26"/>
        <v xml:space="preserve"> </v>
      </c>
    </row>
    <row r="77" spans="1:39" ht="17.100000000000001" customHeight="1">
      <c r="A77" s="8" t="s">
        <v>148</v>
      </c>
      <c r="B77" s="8" t="s">
        <v>332</v>
      </c>
      <c r="C77" s="8" t="s">
        <v>123</v>
      </c>
      <c r="D77" s="8" t="s">
        <v>337</v>
      </c>
      <c r="E77" s="50">
        <v>462.17</v>
      </c>
      <c r="F77" s="2">
        <f t="shared" si="27"/>
        <v>811921.76919999998</v>
      </c>
      <c r="G77" s="56">
        <v>84431.54</v>
      </c>
      <c r="H77" s="55">
        <v>26156</v>
      </c>
      <c r="I77" s="34">
        <f t="shared" si="15"/>
        <v>19617</v>
      </c>
      <c r="J77" s="35">
        <v>34784</v>
      </c>
      <c r="K77" s="35">
        <v>0</v>
      </c>
      <c r="L77" s="35">
        <v>0</v>
      </c>
      <c r="M77" s="35">
        <v>85901</v>
      </c>
      <c r="N77" s="2">
        <f t="shared" si="16"/>
        <v>224733.53999999998</v>
      </c>
      <c r="O77" s="4">
        <f t="shared" si="17"/>
        <v>587188</v>
      </c>
      <c r="P77" s="52">
        <v>172</v>
      </c>
      <c r="Q77" s="52">
        <v>79</v>
      </c>
      <c r="R77" s="4">
        <f t="shared" si="18"/>
        <v>18887</v>
      </c>
      <c r="S77" s="6">
        <f t="shared" si="28"/>
        <v>38799.171499999997</v>
      </c>
      <c r="T77" s="57">
        <v>5227959</v>
      </c>
      <c r="U77" s="6">
        <f t="shared" si="19"/>
        <v>5227.9589999999998</v>
      </c>
      <c r="V77" s="6">
        <f t="shared" si="20"/>
        <v>33571.212499999994</v>
      </c>
      <c r="W77" s="4">
        <f t="shared" si="21"/>
        <v>671424</v>
      </c>
      <c r="X77" s="19">
        <f t="shared" si="22"/>
        <v>1277499</v>
      </c>
      <c r="Y77" s="20">
        <v>0</v>
      </c>
      <c r="Z77" s="18">
        <v>0</v>
      </c>
      <c r="AA77" s="4">
        <f t="shared" si="23"/>
        <v>1277499</v>
      </c>
      <c r="AB77" s="20"/>
      <c r="AC77" s="20"/>
      <c r="AD77" s="20"/>
      <c r="AE77" s="20"/>
      <c r="AF77" s="20"/>
      <c r="AG77" s="20"/>
      <c r="AH77" s="53">
        <v>0</v>
      </c>
      <c r="AI77" s="53">
        <v>0</v>
      </c>
      <c r="AJ77" s="22"/>
      <c r="AK77" s="28">
        <f t="shared" si="24"/>
        <v>1277499</v>
      </c>
      <c r="AL77" s="30" t="str">
        <f t="shared" si="25"/>
        <v xml:space="preserve"> </v>
      </c>
      <c r="AM77" s="30" t="str">
        <f t="shared" si="26"/>
        <v xml:space="preserve"> </v>
      </c>
    </row>
    <row r="78" spans="1:39" ht="17.100000000000001" customHeight="1">
      <c r="A78" s="8" t="s">
        <v>148</v>
      </c>
      <c r="B78" s="8" t="s">
        <v>332</v>
      </c>
      <c r="C78" s="8" t="s">
        <v>154</v>
      </c>
      <c r="D78" s="8" t="s">
        <v>338</v>
      </c>
      <c r="E78" s="50">
        <v>1070.57</v>
      </c>
      <c r="F78" s="2">
        <f t="shared" si="27"/>
        <v>1880734.5532</v>
      </c>
      <c r="G78" s="56">
        <v>223927.98</v>
      </c>
      <c r="H78" s="55">
        <v>59040</v>
      </c>
      <c r="I78" s="34">
        <f t="shared" si="15"/>
        <v>44280</v>
      </c>
      <c r="J78" s="35">
        <v>92281</v>
      </c>
      <c r="K78" s="35">
        <v>0</v>
      </c>
      <c r="L78" s="35">
        <v>0</v>
      </c>
      <c r="M78" s="35">
        <v>52249</v>
      </c>
      <c r="N78" s="2">
        <f t="shared" si="16"/>
        <v>412737.98</v>
      </c>
      <c r="O78" s="4">
        <f t="shared" si="17"/>
        <v>1467997</v>
      </c>
      <c r="P78" s="52">
        <v>563</v>
      </c>
      <c r="Q78" s="52">
        <v>33</v>
      </c>
      <c r="R78" s="4">
        <f t="shared" si="18"/>
        <v>25825</v>
      </c>
      <c r="S78" s="6">
        <f t="shared" si="28"/>
        <v>89874.351500000004</v>
      </c>
      <c r="T78" s="57">
        <v>14190620</v>
      </c>
      <c r="U78" s="6">
        <f t="shared" si="19"/>
        <v>14190.62</v>
      </c>
      <c r="V78" s="6">
        <f t="shared" si="20"/>
        <v>75683.731500000009</v>
      </c>
      <c r="W78" s="4">
        <f t="shared" si="21"/>
        <v>1513675</v>
      </c>
      <c r="X78" s="19">
        <f t="shared" si="22"/>
        <v>3007497</v>
      </c>
      <c r="Y78" s="20">
        <v>0</v>
      </c>
      <c r="Z78" s="18">
        <v>0</v>
      </c>
      <c r="AA78" s="4">
        <f t="shared" si="23"/>
        <v>3007497</v>
      </c>
      <c r="AB78" s="20"/>
      <c r="AC78" s="20"/>
      <c r="AD78" s="20"/>
      <c r="AE78" s="20"/>
      <c r="AF78" s="20"/>
      <c r="AG78" s="20"/>
      <c r="AH78" s="53">
        <v>0</v>
      </c>
      <c r="AI78" s="53">
        <v>27622</v>
      </c>
      <c r="AJ78" s="22"/>
      <c r="AK78" s="28">
        <f t="shared" si="24"/>
        <v>2979875</v>
      </c>
      <c r="AL78" s="30" t="str">
        <f t="shared" si="25"/>
        <v xml:space="preserve"> </v>
      </c>
      <c r="AM78" s="30" t="str">
        <f t="shared" si="26"/>
        <v xml:space="preserve"> </v>
      </c>
    </row>
    <row r="79" spans="1:39" ht="17.100000000000001" customHeight="1">
      <c r="A79" s="8" t="s">
        <v>148</v>
      </c>
      <c r="B79" s="8" t="s">
        <v>332</v>
      </c>
      <c r="C79" s="8" t="s">
        <v>155</v>
      </c>
      <c r="D79" s="8" t="s">
        <v>339</v>
      </c>
      <c r="E79" s="50">
        <v>837.34</v>
      </c>
      <c r="F79" s="2">
        <f t="shared" si="27"/>
        <v>1471005.4184000001</v>
      </c>
      <c r="G79" s="56">
        <v>142533.18</v>
      </c>
      <c r="H79" s="55">
        <v>46710</v>
      </c>
      <c r="I79" s="34">
        <f t="shared" si="15"/>
        <v>35032.5</v>
      </c>
      <c r="J79" s="35">
        <v>75530</v>
      </c>
      <c r="K79" s="35">
        <v>0</v>
      </c>
      <c r="L79" s="35">
        <v>0</v>
      </c>
      <c r="M79" s="35">
        <v>47746</v>
      </c>
      <c r="N79" s="2">
        <f t="shared" si="16"/>
        <v>300841.68</v>
      </c>
      <c r="O79" s="4">
        <f t="shared" si="17"/>
        <v>1170164</v>
      </c>
      <c r="P79" s="52">
        <v>404</v>
      </c>
      <c r="Q79" s="52">
        <v>55</v>
      </c>
      <c r="R79" s="4">
        <f t="shared" si="18"/>
        <v>30886</v>
      </c>
      <c r="S79" s="6">
        <f t="shared" si="28"/>
        <v>70294.692999999999</v>
      </c>
      <c r="T79" s="57">
        <v>8919473</v>
      </c>
      <c r="U79" s="6">
        <f t="shared" si="19"/>
        <v>8919.473</v>
      </c>
      <c r="V79" s="6">
        <f t="shared" si="20"/>
        <v>61375.22</v>
      </c>
      <c r="W79" s="4">
        <f t="shared" si="21"/>
        <v>1227504</v>
      </c>
      <c r="X79" s="19">
        <f t="shared" si="22"/>
        <v>2428554</v>
      </c>
      <c r="Y79" s="20">
        <v>0</v>
      </c>
      <c r="Z79" s="18">
        <v>0</v>
      </c>
      <c r="AA79" s="4">
        <f t="shared" si="23"/>
        <v>2428554</v>
      </c>
      <c r="AB79" s="20"/>
      <c r="AC79" s="20"/>
      <c r="AD79" s="20"/>
      <c r="AE79" s="20"/>
      <c r="AF79" s="20"/>
      <c r="AG79" s="20"/>
      <c r="AH79" s="53">
        <v>0</v>
      </c>
      <c r="AI79" s="53">
        <v>0</v>
      </c>
      <c r="AJ79" s="22"/>
      <c r="AK79" s="28">
        <f t="shared" si="24"/>
        <v>2428554</v>
      </c>
      <c r="AL79" s="30" t="str">
        <f t="shared" si="25"/>
        <v xml:space="preserve"> </v>
      </c>
      <c r="AM79" s="30" t="str">
        <f t="shared" si="26"/>
        <v xml:space="preserve"> </v>
      </c>
    </row>
    <row r="80" spans="1:39" ht="17.100000000000001" customHeight="1">
      <c r="A80" s="8" t="s">
        <v>148</v>
      </c>
      <c r="B80" s="8" t="s">
        <v>332</v>
      </c>
      <c r="C80" s="8" t="s">
        <v>156</v>
      </c>
      <c r="D80" s="8" t="s">
        <v>340</v>
      </c>
      <c r="E80" s="50">
        <v>553.04</v>
      </c>
      <c r="F80" s="2">
        <f t="shared" si="27"/>
        <v>971558.55039999995</v>
      </c>
      <c r="G80" s="56">
        <v>82512.91</v>
      </c>
      <c r="H80" s="55">
        <v>30009</v>
      </c>
      <c r="I80" s="34">
        <f t="shared" si="15"/>
        <v>22506.75</v>
      </c>
      <c r="J80" s="35">
        <v>44974</v>
      </c>
      <c r="K80" s="35">
        <v>0</v>
      </c>
      <c r="L80" s="35">
        <v>0</v>
      </c>
      <c r="M80" s="35">
        <v>57364</v>
      </c>
      <c r="N80" s="2">
        <f t="shared" si="16"/>
        <v>207357.66</v>
      </c>
      <c r="O80" s="4">
        <f t="shared" si="17"/>
        <v>764201</v>
      </c>
      <c r="P80" s="52">
        <v>237</v>
      </c>
      <c r="Q80" s="52">
        <v>62</v>
      </c>
      <c r="R80" s="4">
        <f t="shared" si="18"/>
        <v>20425</v>
      </c>
      <c r="S80" s="6">
        <f t="shared" si="28"/>
        <v>46427.707999999999</v>
      </c>
      <c r="T80" s="57">
        <v>5087109</v>
      </c>
      <c r="U80" s="6">
        <f t="shared" si="19"/>
        <v>5087.1090000000004</v>
      </c>
      <c r="V80" s="6">
        <f t="shared" si="20"/>
        <v>41340.599000000002</v>
      </c>
      <c r="W80" s="4">
        <f t="shared" si="21"/>
        <v>826812</v>
      </c>
      <c r="X80" s="19">
        <f t="shared" si="22"/>
        <v>1611438</v>
      </c>
      <c r="Y80" s="20">
        <v>0</v>
      </c>
      <c r="Z80" s="18">
        <v>0</v>
      </c>
      <c r="AA80" s="4">
        <f t="shared" si="23"/>
        <v>1611438</v>
      </c>
      <c r="AB80" s="20"/>
      <c r="AC80" s="20"/>
      <c r="AD80" s="20"/>
      <c r="AE80" s="20"/>
      <c r="AF80" s="20"/>
      <c r="AG80" s="20"/>
      <c r="AH80" s="53">
        <v>0</v>
      </c>
      <c r="AI80" s="53">
        <v>0</v>
      </c>
      <c r="AJ80" s="22"/>
      <c r="AK80" s="28">
        <f t="shared" si="24"/>
        <v>1611438</v>
      </c>
      <c r="AL80" s="30" t="str">
        <f t="shared" si="25"/>
        <v xml:space="preserve"> </v>
      </c>
      <c r="AM80" s="30" t="str">
        <f t="shared" si="26"/>
        <v xml:space="preserve"> </v>
      </c>
    </row>
    <row r="81" spans="1:39" ht="17.100000000000001" customHeight="1">
      <c r="A81" s="8" t="s">
        <v>148</v>
      </c>
      <c r="B81" s="8" t="s">
        <v>332</v>
      </c>
      <c r="C81" s="8" t="s">
        <v>191</v>
      </c>
      <c r="D81" s="8" t="s">
        <v>341</v>
      </c>
      <c r="E81" s="50">
        <v>1275.71</v>
      </c>
      <c r="F81" s="2">
        <f t="shared" si="27"/>
        <v>2241116.2996</v>
      </c>
      <c r="G81" s="56">
        <v>527388.22</v>
      </c>
      <c r="H81" s="55">
        <v>91670</v>
      </c>
      <c r="I81" s="34">
        <f t="shared" si="15"/>
        <v>68752.5</v>
      </c>
      <c r="J81" s="35">
        <v>121580</v>
      </c>
      <c r="K81" s="35">
        <v>0</v>
      </c>
      <c r="L81" s="35">
        <v>301549</v>
      </c>
      <c r="M81" s="35">
        <v>162139</v>
      </c>
      <c r="N81" s="2">
        <f t="shared" si="16"/>
        <v>1181408.72</v>
      </c>
      <c r="O81" s="4">
        <f t="shared" si="17"/>
        <v>1059708</v>
      </c>
      <c r="P81" s="52">
        <v>677</v>
      </c>
      <c r="Q81" s="52">
        <v>55</v>
      </c>
      <c r="R81" s="4">
        <f t="shared" si="18"/>
        <v>51757</v>
      </c>
      <c r="S81" s="6">
        <f t="shared" si="28"/>
        <v>107095.8545</v>
      </c>
      <c r="T81" s="57">
        <v>33915641</v>
      </c>
      <c r="U81" s="6">
        <f t="shared" si="19"/>
        <v>33915.641000000003</v>
      </c>
      <c r="V81" s="6">
        <f t="shared" si="20"/>
        <v>73180.213499999998</v>
      </c>
      <c r="W81" s="4">
        <f t="shared" si="21"/>
        <v>1463604</v>
      </c>
      <c r="X81" s="19">
        <f t="shared" si="22"/>
        <v>2575069</v>
      </c>
      <c r="Y81" s="20">
        <v>0</v>
      </c>
      <c r="Z81" s="18">
        <v>0</v>
      </c>
      <c r="AA81" s="4">
        <f t="shared" si="23"/>
        <v>2575069</v>
      </c>
      <c r="AB81" s="20"/>
      <c r="AC81" s="20"/>
      <c r="AD81" s="20"/>
      <c r="AE81" s="20"/>
      <c r="AF81" s="20"/>
      <c r="AG81" s="20"/>
      <c r="AH81" s="53">
        <v>0</v>
      </c>
      <c r="AI81" s="53">
        <v>0</v>
      </c>
      <c r="AJ81" s="22"/>
      <c r="AK81" s="28">
        <f t="shared" si="24"/>
        <v>2575069</v>
      </c>
      <c r="AL81" s="30" t="str">
        <f t="shared" si="25"/>
        <v xml:space="preserve"> </v>
      </c>
      <c r="AM81" s="30" t="str">
        <f t="shared" si="26"/>
        <v xml:space="preserve"> </v>
      </c>
    </row>
    <row r="82" spans="1:39" ht="17.100000000000001" customHeight="1">
      <c r="A82" s="8" t="s">
        <v>148</v>
      </c>
      <c r="B82" s="8" t="s">
        <v>332</v>
      </c>
      <c r="C82" s="8" t="s">
        <v>13</v>
      </c>
      <c r="D82" s="8" t="s">
        <v>342</v>
      </c>
      <c r="E82" s="50">
        <v>950.16</v>
      </c>
      <c r="F82" s="2">
        <f t="shared" si="27"/>
        <v>1669203.0815999999</v>
      </c>
      <c r="G82" s="56">
        <v>219807.03</v>
      </c>
      <c r="H82" s="55">
        <v>63617</v>
      </c>
      <c r="I82" s="34">
        <f t="shared" si="15"/>
        <v>47712.75</v>
      </c>
      <c r="J82" s="35">
        <v>88630</v>
      </c>
      <c r="K82" s="35">
        <v>0</v>
      </c>
      <c r="L82" s="35">
        <v>219317</v>
      </c>
      <c r="M82" s="35">
        <v>91553</v>
      </c>
      <c r="N82" s="2">
        <f t="shared" si="16"/>
        <v>667019.78</v>
      </c>
      <c r="O82" s="4">
        <f t="shared" si="17"/>
        <v>1002183</v>
      </c>
      <c r="P82" s="52">
        <v>531</v>
      </c>
      <c r="Q82" s="52">
        <v>57</v>
      </c>
      <c r="R82" s="4">
        <f t="shared" si="18"/>
        <v>42071</v>
      </c>
      <c r="S82" s="6">
        <f t="shared" si="28"/>
        <v>79765.932000000001</v>
      </c>
      <c r="T82" s="57">
        <v>13903038</v>
      </c>
      <c r="U82" s="6">
        <f t="shared" si="19"/>
        <v>13903.038</v>
      </c>
      <c r="V82" s="6">
        <f t="shared" si="20"/>
        <v>65862.894</v>
      </c>
      <c r="W82" s="4">
        <f t="shared" si="21"/>
        <v>1317258</v>
      </c>
      <c r="X82" s="19">
        <f t="shared" si="22"/>
        <v>2361512</v>
      </c>
      <c r="Y82" s="20">
        <v>0</v>
      </c>
      <c r="Z82" s="18">
        <v>0</v>
      </c>
      <c r="AA82" s="4">
        <f t="shared" si="23"/>
        <v>2361512</v>
      </c>
      <c r="AB82" s="20"/>
      <c r="AC82" s="20"/>
      <c r="AD82" s="20"/>
      <c r="AE82" s="20"/>
      <c r="AF82" s="20"/>
      <c r="AG82" s="20"/>
      <c r="AH82" s="53">
        <v>0</v>
      </c>
      <c r="AI82" s="53">
        <v>0</v>
      </c>
      <c r="AJ82" s="22"/>
      <c r="AK82" s="28">
        <f t="shared" si="24"/>
        <v>2361512</v>
      </c>
      <c r="AL82" s="30" t="str">
        <f t="shared" si="25"/>
        <v xml:space="preserve"> </v>
      </c>
      <c r="AM82" s="30" t="str">
        <f t="shared" si="26"/>
        <v xml:space="preserve"> </v>
      </c>
    </row>
    <row r="83" spans="1:39" ht="17.100000000000001" customHeight="1">
      <c r="A83" s="8" t="s">
        <v>148</v>
      </c>
      <c r="B83" s="8" t="s">
        <v>332</v>
      </c>
      <c r="C83" s="8" t="s">
        <v>14</v>
      </c>
      <c r="D83" s="8" t="s">
        <v>343</v>
      </c>
      <c r="E83" s="50">
        <v>6105.5</v>
      </c>
      <c r="F83" s="2">
        <f t="shared" si="27"/>
        <v>10725898.18</v>
      </c>
      <c r="G83" s="56">
        <v>1519263.77</v>
      </c>
      <c r="H83" s="55">
        <v>358538</v>
      </c>
      <c r="I83" s="34">
        <f t="shared" si="15"/>
        <v>268903.5</v>
      </c>
      <c r="J83" s="35">
        <v>550147</v>
      </c>
      <c r="K83" s="35">
        <v>0</v>
      </c>
      <c r="L83" s="35">
        <v>1345560</v>
      </c>
      <c r="M83" s="35">
        <v>144553</v>
      </c>
      <c r="N83" s="2">
        <f t="shared" si="16"/>
        <v>3828427.27</v>
      </c>
      <c r="O83" s="4">
        <f t="shared" si="17"/>
        <v>6897471</v>
      </c>
      <c r="P83" s="52">
        <v>2821</v>
      </c>
      <c r="Q83" s="52">
        <v>55</v>
      </c>
      <c r="R83" s="4">
        <f t="shared" si="18"/>
        <v>215665</v>
      </c>
      <c r="S83" s="6">
        <f t="shared" si="28"/>
        <v>512556.72499999998</v>
      </c>
      <c r="T83" s="57">
        <v>98080295</v>
      </c>
      <c r="U83" s="6">
        <f t="shared" si="19"/>
        <v>98080.294999999998</v>
      </c>
      <c r="V83" s="6">
        <f t="shared" si="20"/>
        <v>414476.43</v>
      </c>
      <c r="W83" s="4">
        <f t="shared" si="21"/>
        <v>8289529</v>
      </c>
      <c r="X83" s="19">
        <f t="shared" si="22"/>
        <v>15402665</v>
      </c>
      <c r="Y83" s="20">
        <v>0</v>
      </c>
      <c r="Z83" s="18">
        <v>0</v>
      </c>
      <c r="AA83" s="4">
        <f t="shared" si="23"/>
        <v>15402665</v>
      </c>
      <c r="AB83" s="20"/>
      <c r="AC83" s="20"/>
      <c r="AD83" s="20"/>
      <c r="AE83" s="20"/>
      <c r="AF83" s="20"/>
      <c r="AG83" s="20"/>
      <c r="AH83" s="53">
        <v>0</v>
      </c>
      <c r="AI83" s="53">
        <v>0</v>
      </c>
      <c r="AJ83" s="22"/>
      <c r="AK83" s="28">
        <f t="shared" si="24"/>
        <v>15402665</v>
      </c>
      <c r="AL83" s="30" t="str">
        <f t="shared" si="25"/>
        <v xml:space="preserve"> </v>
      </c>
      <c r="AM83" s="30" t="str">
        <f t="shared" si="26"/>
        <v xml:space="preserve"> </v>
      </c>
    </row>
    <row r="84" spans="1:39" ht="17.100000000000001" customHeight="1">
      <c r="A84" s="8" t="s">
        <v>148</v>
      </c>
      <c r="B84" s="8" t="s">
        <v>332</v>
      </c>
      <c r="C84" s="8" t="s">
        <v>864</v>
      </c>
      <c r="D84" s="8" t="s">
        <v>865</v>
      </c>
      <c r="E84" s="50">
        <v>170.71</v>
      </c>
      <c r="F84" s="2">
        <f t="shared" si="27"/>
        <v>299896.49960000004</v>
      </c>
      <c r="G84" s="56">
        <v>0</v>
      </c>
      <c r="H84" s="55">
        <v>0</v>
      </c>
      <c r="I84" s="34">
        <f t="shared" si="15"/>
        <v>0</v>
      </c>
      <c r="J84" s="35">
        <v>0</v>
      </c>
      <c r="K84" s="35">
        <v>0</v>
      </c>
      <c r="L84" s="35">
        <v>0</v>
      </c>
      <c r="M84" s="35">
        <v>0</v>
      </c>
      <c r="N84" s="2">
        <f t="shared" si="16"/>
        <v>0</v>
      </c>
      <c r="O84" s="4">
        <f>IF(F84&gt;N84,ROUNDUP(SUM(F84-N84),0),0)</f>
        <v>299897</v>
      </c>
      <c r="P84" s="52">
        <v>0</v>
      </c>
      <c r="Q84" s="52">
        <v>0</v>
      </c>
      <c r="R84" s="4">
        <f t="shared" si="18"/>
        <v>0</v>
      </c>
      <c r="S84" s="6">
        <f t="shared" si="28"/>
        <v>14331.104499999999</v>
      </c>
      <c r="T84" s="57">
        <v>0</v>
      </c>
      <c r="U84" s="6">
        <f t="shared" si="19"/>
        <v>0</v>
      </c>
      <c r="V84" s="6">
        <f t="shared" si="20"/>
        <v>14331.104499999999</v>
      </c>
      <c r="W84" s="4">
        <f t="shared" si="21"/>
        <v>286622</v>
      </c>
      <c r="X84" s="19">
        <f t="shared" si="22"/>
        <v>586519</v>
      </c>
      <c r="Y84" s="20">
        <v>0</v>
      </c>
      <c r="Z84" s="18">
        <v>0</v>
      </c>
      <c r="AA84" s="4">
        <f t="shared" si="23"/>
        <v>586519</v>
      </c>
      <c r="AB84" s="20"/>
      <c r="AC84" s="20"/>
      <c r="AD84" s="20"/>
      <c r="AE84" s="20"/>
      <c r="AF84" s="20"/>
      <c r="AG84" s="20"/>
      <c r="AH84" s="53">
        <v>0</v>
      </c>
      <c r="AI84" s="53">
        <v>0</v>
      </c>
      <c r="AJ84" s="22"/>
      <c r="AK84" s="28">
        <f t="shared" si="24"/>
        <v>586519</v>
      </c>
      <c r="AL84" s="30" t="str">
        <f t="shared" si="25"/>
        <v xml:space="preserve"> </v>
      </c>
      <c r="AM84" s="30" t="str">
        <f t="shared" si="26"/>
        <v xml:space="preserve"> </v>
      </c>
    </row>
    <row r="85" spans="1:39" ht="17.100000000000001" customHeight="1">
      <c r="A85" s="8" t="s">
        <v>15</v>
      </c>
      <c r="B85" s="8" t="s">
        <v>344</v>
      </c>
      <c r="C85" s="8" t="s">
        <v>79</v>
      </c>
      <c r="D85" s="8" t="s">
        <v>345</v>
      </c>
      <c r="E85" s="50">
        <v>305.18</v>
      </c>
      <c r="F85" s="2">
        <f t="shared" si="27"/>
        <v>536128.01679999998</v>
      </c>
      <c r="G85" s="56">
        <v>56025.16</v>
      </c>
      <c r="H85" s="55">
        <v>15962</v>
      </c>
      <c r="I85" s="34">
        <f t="shared" si="15"/>
        <v>11971.5</v>
      </c>
      <c r="J85" s="35">
        <v>21910</v>
      </c>
      <c r="K85" s="35">
        <v>0</v>
      </c>
      <c r="L85" s="35">
        <v>0</v>
      </c>
      <c r="M85" s="35">
        <v>23992</v>
      </c>
      <c r="N85" s="2">
        <f t="shared" si="16"/>
        <v>113898.66</v>
      </c>
      <c r="O85" s="4">
        <f t="shared" ref="O85:O116" si="29">IF(F85&gt;N85,ROUND(SUM(F85-N85),0),0)</f>
        <v>422229</v>
      </c>
      <c r="P85" s="52">
        <v>99</v>
      </c>
      <c r="Q85" s="52">
        <v>79</v>
      </c>
      <c r="R85" s="4">
        <f t="shared" si="18"/>
        <v>10871</v>
      </c>
      <c r="S85" s="6">
        <f t="shared" si="28"/>
        <v>25619.861000000001</v>
      </c>
      <c r="T85" s="57">
        <v>3607544</v>
      </c>
      <c r="U85" s="6">
        <f t="shared" si="19"/>
        <v>3607.5439999999999</v>
      </c>
      <c r="V85" s="6">
        <f t="shared" si="20"/>
        <v>22012.317000000003</v>
      </c>
      <c r="W85" s="4">
        <f t="shared" si="21"/>
        <v>440246</v>
      </c>
      <c r="X85" s="19">
        <f t="shared" si="22"/>
        <v>873346</v>
      </c>
      <c r="Y85" s="20">
        <v>0</v>
      </c>
      <c r="Z85" s="18">
        <v>0</v>
      </c>
      <c r="AA85" s="4">
        <f t="shared" si="23"/>
        <v>873346</v>
      </c>
      <c r="AB85" s="20"/>
      <c r="AC85" s="20"/>
      <c r="AD85" s="20"/>
      <c r="AE85" s="20"/>
      <c r="AF85" s="20"/>
      <c r="AG85" s="20"/>
      <c r="AH85" s="53">
        <v>0</v>
      </c>
      <c r="AI85" s="53">
        <v>0</v>
      </c>
      <c r="AJ85" s="22"/>
      <c r="AK85" s="28">
        <f t="shared" si="24"/>
        <v>873346</v>
      </c>
      <c r="AL85" s="30" t="str">
        <f t="shared" si="25"/>
        <v xml:space="preserve"> </v>
      </c>
      <c r="AM85" s="30" t="str">
        <f t="shared" si="26"/>
        <v xml:space="preserve"> </v>
      </c>
    </row>
    <row r="86" spans="1:39" ht="17.100000000000001" customHeight="1">
      <c r="A86" s="8" t="s">
        <v>15</v>
      </c>
      <c r="B86" s="8" t="s">
        <v>344</v>
      </c>
      <c r="C86" s="8" t="s">
        <v>51</v>
      </c>
      <c r="D86" s="8" t="s">
        <v>346</v>
      </c>
      <c r="E86" s="50">
        <v>657.5</v>
      </c>
      <c r="F86" s="2">
        <f t="shared" si="27"/>
        <v>1155069.7</v>
      </c>
      <c r="G86" s="56">
        <v>133764.59</v>
      </c>
      <c r="H86" s="55">
        <v>39004</v>
      </c>
      <c r="I86" s="34">
        <f t="shared" si="15"/>
        <v>29253</v>
      </c>
      <c r="J86" s="35">
        <v>55494</v>
      </c>
      <c r="K86" s="35">
        <v>0</v>
      </c>
      <c r="L86" s="35">
        <v>137202</v>
      </c>
      <c r="M86" s="35">
        <v>69908</v>
      </c>
      <c r="N86" s="2">
        <f t="shared" si="16"/>
        <v>425621.58999999997</v>
      </c>
      <c r="O86" s="4">
        <f t="shared" si="29"/>
        <v>729448</v>
      </c>
      <c r="P86" s="52">
        <v>251</v>
      </c>
      <c r="Q86" s="52">
        <v>90</v>
      </c>
      <c r="R86" s="4">
        <f t="shared" si="18"/>
        <v>31400</v>
      </c>
      <c r="S86" s="6">
        <f t="shared" si="28"/>
        <v>55197.125</v>
      </c>
      <c r="T86" s="57">
        <v>7991010</v>
      </c>
      <c r="U86" s="6">
        <f t="shared" si="19"/>
        <v>7991.01</v>
      </c>
      <c r="V86" s="6">
        <f t="shared" si="20"/>
        <v>47206.114999999998</v>
      </c>
      <c r="W86" s="4">
        <f t="shared" si="21"/>
        <v>944122</v>
      </c>
      <c r="X86" s="19">
        <f t="shared" si="22"/>
        <v>1704970</v>
      </c>
      <c r="Y86" s="20">
        <v>0</v>
      </c>
      <c r="Z86" s="18">
        <v>0</v>
      </c>
      <c r="AA86" s="4">
        <f t="shared" si="23"/>
        <v>1704970</v>
      </c>
      <c r="AB86" s="20"/>
      <c r="AC86" s="20"/>
      <c r="AD86" s="20"/>
      <c r="AE86" s="20"/>
      <c r="AF86" s="20"/>
      <c r="AG86" s="20"/>
      <c r="AH86" s="53">
        <v>0</v>
      </c>
      <c r="AI86" s="53">
        <v>0</v>
      </c>
      <c r="AJ86" s="22"/>
      <c r="AK86" s="28">
        <f t="shared" si="24"/>
        <v>1704970</v>
      </c>
      <c r="AL86" s="30" t="str">
        <f t="shared" si="25"/>
        <v xml:space="preserve"> </v>
      </c>
      <c r="AM86" s="30" t="str">
        <f t="shared" si="26"/>
        <v xml:space="preserve"> </v>
      </c>
    </row>
    <row r="87" spans="1:39" ht="17.100000000000001" customHeight="1">
      <c r="A87" s="8" t="s">
        <v>15</v>
      </c>
      <c r="B87" s="8" t="s">
        <v>344</v>
      </c>
      <c r="C87" s="8" t="s">
        <v>190</v>
      </c>
      <c r="D87" s="8" t="s">
        <v>347</v>
      </c>
      <c r="E87" s="50">
        <v>711.79</v>
      </c>
      <c r="F87" s="2">
        <f t="shared" si="27"/>
        <v>1250444.2004</v>
      </c>
      <c r="G87" s="56">
        <v>279661.64</v>
      </c>
      <c r="H87" s="55">
        <v>49471</v>
      </c>
      <c r="I87" s="34">
        <f t="shared" si="15"/>
        <v>37103.25</v>
      </c>
      <c r="J87" s="35">
        <v>60110</v>
      </c>
      <c r="K87" s="35">
        <v>0</v>
      </c>
      <c r="L87" s="35">
        <v>147946</v>
      </c>
      <c r="M87" s="35">
        <v>115068</v>
      </c>
      <c r="N87" s="2">
        <f t="shared" si="16"/>
        <v>639888.89</v>
      </c>
      <c r="O87" s="4">
        <f t="shared" si="29"/>
        <v>610555</v>
      </c>
      <c r="P87" s="52">
        <v>239</v>
      </c>
      <c r="Q87" s="52">
        <v>92</v>
      </c>
      <c r="R87" s="4">
        <f t="shared" si="18"/>
        <v>30563</v>
      </c>
      <c r="S87" s="6">
        <f t="shared" si="28"/>
        <v>59754.770499999999</v>
      </c>
      <c r="T87" s="57">
        <v>17812843</v>
      </c>
      <c r="U87" s="6">
        <f t="shared" si="19"/>
        <v>17812.843000000001</v>
      </c>
      <c r="V87" s="6">
        <f t="shared" si="20"/>
        <v>41941.927499999998</v>
      </c>
      <c r="W87" s="4">
        <f t="shared" si="21"/>
        <v>838839</v>
      </c>
      <c r="X87" s="19">
        <f t="shared" si="22"/>
        <v>1479957</v>
      </c>
      <c r="Y87" s="20">
        <v>0</v>
      </c>
      <c r="Z87" s="18">
        <v>0</v>
      </c>
      <c r="AA87" s="4">
        <f t="shared" si="23"/>
        <v>1479957</v>
      </c>
      <c r="AB87" s="20"/>
      <c r="AC87" s="20"/>
      <c r="AD87" s="20"/>
      <c r="AE87" s="20"/>
      <c r="AF87" s="20"/>
      <c r="AG87" s="20"/>
      <c r="AH87" s="53">
        <v>0</v>
      </c>
      <c r="AI87" s="53">
        <v>8758</v>
      </c>
      <c r="AJ87" s="22"/>
      <c r="AK87" s="28">
        <f t="shared" si="24"/>
        <v>1471199</v>
      </c>
      <c r="AL87" s="30" t="str">
        <f t="shared" si="25"/>
        <v xml:space="preserve"> </v>
      </c>
      <c r="AM87" s="30" t="str">
        <f t="shared" si="26"/>
        <v xml:space="preserve"> </v>
      </c>
    </row>
    <row r="88" spans="1:39" ht="17.100000000000001" customHeight="1">
      <c r="A88" s="8" t="s">
        <v>15</v>
      </c>
      <c r="B88" s="8" t="s">
        <v>344</v>
      </c>
      <c r="C88" s="8" t="s">
        <v>207</v>
      </c>
      <c r="D88" s="8" t="s">
        <v>348</v>
      </c>
      <c r="E88" s="50">
        <v>647.24</v>
      </c>
      <c r="F88" s="2">
        <f t="shared" si="27"/>
        <v>1137045.3424</v>
      </c>
      <c r="G88" s="56">
        <v>90951.360000000001</v>
      </c>
      <c r="H88" s="55">
        <v>35505</v>
      </c>
      <c r="I88" s="34">
        <f t="shared" si="15"/>
        <v>26628.75</v>
      </c>
      <c r="J88" s="35">
        <v>58542</v>
      </c>
      <c r="K88" s="35">
        <v>0</v>
      </c>
      <c r="L88" s="35">
        <v>144861</v>
      </c>
      <c r="M88" s="35">
        <v>52552</v>
      </c>
      <c r="N88" s="2">
        <f t="shared" si="16"/>
        <v>373535.11</v>
      </c>
      <c r="O88" s="4">
        <f t="shared" si="29"/>
        <v>763510</v>
      </c>
      <c r="P88" s="52">
        <v>320</v>
      </c>
      <c r="Q88" s="52">
        <v>81</v>
      </c>
      <c r="R88" s="4">
        <f t="shared" si="18"/>
        <v>36029</v>
      </c>
      <c r="S88" s="6">
        <f t="shared" si="28"/>
        <v>54335.798000000003</v>
      </c>
      <c r="T88" s="57">
        <v>5212139</v>
      </c>
      <c r="U88" s="6">
        <f t="shared" si="19"/>
        <v>5212.1390000000001</v>
      </c>
      <c r="V88" s="6">
        <f t="shared" si="20"/>
        <v>49123.659</v>
      </c>
      <c r="W88" s="4">
        <f t="shared" si="21"/>
        <v>982473</v>
      </c>
      <c r="X88" s="19">
        <f t="shared" si="22"/>
        <v>1782012</v>
      </c>
      <c r="Y88" s="20">
        <v>0</v>
      </c>
      <c r="Z88" s="18">
        <v>0</v>
      </c>
      <c r="AA88" s="4">
        <f t="shared" si="23"/>
        <v>1782012</v>
      </c>
      <c r="AB88" s="20"/>
      <c r="AC88" s="20"/>
      <c r="AD88" s="20"/>
      <c r="AE88" s="20"/>
      <c r="AF88" s="20"/>
      <c r="AG88" s="20"/>
      <c r="AH88" s="53">
        <v>0</v>
      </c>
      <c r="AI88" s="53">
        <v>0</v>
      </c>
      <c r="AJ88" s="22"/>
      <c r="AK88" s="28">
        <f t="shared" si="24"/>
        <v>1782012</v>
      </c>
      <c r="AL88" s="30" t="str">
        <f t="shared" si="25"/>
        <v xml:space="preserve"> </v>
      </c>
      <c r="AM88" s="30" t="str">
        <f t="shared" si="26"/>
        <v xml:space="preserve"> </v>
      </c>
    </row>
    <row r="89" spans="1:39" ht="17.100000000000001" customHeight="1">
      <c r="A89" s="8" t="s">
        <v>15</v>
      </c>
      <c r="B89" s="8" t="s">
        <v>344</v>
      </c>
      <c r="C89" s="8" t="s">
        <v>118</v>
      </c>
      <c r="D89" s="8" t="s">
        <v>349</v>
      </c>
      <c r="E89" s="50">
        <v>2134.04</v>
      </c>
      <c r="F89" s="2">
        <f t="shared" si="27"/>
        <v>3748996.1104000001</v>
      </c>
      <c r="G89" s="56">
        <v>584927.34</v>
      </c>
      <c r="H89" s="55">
        <v>134422</v>
      </c>
      <c r="I89" s="34">
        <f t="shared" si="15"/>
        <v>100816.5</v>
      </c>
      <c r="J89" s="35">
        <v>188129</v>
      </c>
      <c r="K89" s="35">
        <v>0</v>
      </c>
      <c r="L89" s="35">
        <v>465726</v>
      </c>
      <c r="M89" s="35">
        <v>124650</v>
      </c>
      <c r="N89" s="2">
        <f t="shared" si="16"/>
        <v>1464248.8399999999</v>
      </c>
      <c r="O89" s="4">
        <f t="shared" si="29"/>
        <v>2284747</v>
      </c>
      <c r="P89" s="52">
        <v>817</v>
      </c>
      <c r="Q89" s="52">
        <v>73</v>
      </c>
      <c r="R89" s="4">
        <f t="shared" si="18"/>
        <v>82901</v>
      </c>
      <c r="S89" s="6">
        <f t="shared" si="28"/>
        <v>179152.658</v>
      </c>
      <c r="T89" s="57">
        <v>37091144</v>
      </c>
      <c r="U89" s="6">
        <f t="shared" si="19"/>
        <v>37091.144</v>
      </c>
      <c r="V89" s="6">
        <f t="shared" si="20"/>
        <v>142061.514</v>
      </c>
      <c r="W89" s="4">
        <f t="shared" si="21"/>
        <v>2841230</v>
      </c>
      <c r="X89" s="19">
        <f t="shared" si="22"/>
        <v>5208878</v>
      </c>
      <c r="Y89" s="20">
        <v>0</v>
      </c>
      <c r="Z89" s="18">
        <v>0</v>
      </c>
      <c r="AA89" s="4">
        <f t="shared" si="23"/>
        <v>5208878</v>
      </c>
      <c r="AB89" s="20"/>
      <c r="AC89" s="20"/>
      <c r="AD89" s="20"/>
      <c r="AE89" s="20"/>
      <c r="AF89" s="20"/>
      <c r="AG89" s="20"/>
      <c r="AH89" s="53">
        <v>0</v>
      </c>
      <c r="AI89" s="53">
        <v>0</v>
      </c>
      <c r="AJ89" s="22"/>
      <c r="AK89" s="28">
        <f t="shared" si="24"/>
        <v>5208878</v>
      </c>
      <c r="AL89" s="30" t="str">
        <f t="shared" si="25"/>
        <v xml:space="preserve"> </v>
      </c>
      <c r="AM89" s="30" t="str">
        <f t="shared" si="26"/>
        <v xml:space="preserve"> </v>
      </c>
    </row>
    <row r="90" spans="1:39" ht="17.100000000000001" customHeight="1">
      <c r="A90" s="8" t="s">
        <v>119</v>
      </c>
      <c r="B90" s="8" t="s">
        <v>350</v>
      </c>
      <c r="C90" s="8" t="s">
        <v>190</v>
      </c>
      <c r="D90" s="8" t="s">
        <v>351</v>
      </c>
      <c r="E90" s="50">
        <v>656.51</v>
      </c>
      <c r="F90" s="2">
        <f t="shared" si="27"/>
        <v>1153330.5075999999</v>
      </c>
      <c r="G90" s="56">
        <v>675856.45</v>
      </c>
      <c r="H90" s="55">
        <v>145795</v>
      </c>
      <c r="I90" s="34">
        <f t="shared" si="15"/>
        <v>109346.25</v>
      </c>
      <c r="J90" s="35">
        <v>40568</v>
      </c>
      <c r="K90" s="35">
        <v>43893</v>
      </c>
      <c r="L90" s="35">
        <v>101227</v>
      </c>
      <c r="M90" s="35">
        <v>211749</v>
      </c>
      <c r="N90" s="2">
        <f t="shared" si="16"/>
        <v>1182639.7</v>
      </c>
      <c r="O90" s="4">
        <f t="shared" si="29"/>
        <v>0</v>
      </c>
      <c r="P90" s="52">
        <v>67</v>
      </c>
      <c r="Q90" s="52">
        <v>167</v>
      </c>
      <c r="R90" s="4">
        <f t="shared" si="18"/>
        <v>15553</v>
      </c>
      <c r="S90" s="6">
        <f t="shared" si="28"/>
        <v>55114.014499999997</v>
      </c>
      <c r="T90" s="57">
        <v>39112063</v>
      </c>
      <c r="U90" s="6">
        <f t="shared" si="19"/>
        <v>39112.063000000002</v>
      </c>
      <c r="V90" s="6">
        <f t="shared" si="20"/>
        <v>16001.951499999996</v>
      </c>
      <c r="W90" s="4">
        <f t="shared" si="21"/>
        <v>320039</v>
      </c>
      <c r="X90" s="19">
        <f t="shared" si="22"/>
        <v>335592</v>
      </c>
      <c r="Y90" s="20">
        <v>0</v>
      </c>
      <c r="Z90" s="18">
        <v>0</v>
      </c>
      <c r="AA90" s="4">
        <f t="shared" si="23"/>
        <v>335592</v>
      </c>
      <c r="AB90" s="20"/>
      <c r="AC90" s="20"/>
      <c r="AD90" s="20"/>
      <c r="AE90" s="20"/>
      <c r="AF90" s="20"/>
      <c r="AG90" s="20"/>
      <c r="AH90" s="53">
        <v>0</v>
      </c>
      <c r="AI90" s="53">
        <v>0</v>
      </c>
      <c r="AJ90" s="22"/>
      <c r="AK90" s="28">
        <f t="shared" si="24"/>
        <v>335592</v>
      </c>
      <c r="AL90" s="30">
        <f t="shared" si="25"/>
        <v>1</v>
      </c>
      <c r="AM90" s="30" t="str">
        <f t="shared" si="26"/>
        <v xml:space="preserve"> </v>
      </c>
    </row>
    <row r="91" spans="1:39" ht="17.100000000000001" customHeight="1">
      <c r="A91" s="8" t="s">
        <v>119</v>
      </c>
      <c r="B91" s="8" t="s">
        <v>350</v>
      </c>
      <c r="C91" s="8" t="s">
        <v>114</v>
      </c>
      <c r="D91" s="8" t="s">
        <v>352</v>
      </c>
      <c r="E91" s="50">
        <v>263.73</v>
      </c>
      <c r="F91" s="2">
        <f t="shared" si="27"/>
        <v>463310.31480000005</v>
      </c>
      <c r="G91" s="56">
        <v>86762.33</v>
      </c>
      <c r="H91" s="55">
        <v>57640</v>
      </c>
      <c r="I91" s="34">
        <f t="shared" si="15"/>
        <v>43230</v>
      </c>
      <c r="J91" s="35">
        <v>15958</v>
      </c>
      <c r="K91" s="35">
        <v>17039</v>
      </c>
      <c r="L91" s="35">
        <v>38266</v>
      </c>
      <c r="M91" s="35">
        <v>65984</v>
      </c>
      <c r="N91" s="2">
        <f t="shared" si="16"/>
        <v>267239.33</v>
      </c>
      <c r="O91" s="4">
        <f t="shared" si="29"/>
        <v>196071</v>
      </c>
      <c r="P91" s="52">
        <v>78</v>
      </c>
      <c r="Q91" s="52">
        <v>167</v>
      </c>
      <c r="R91" s="4">
        <f t="shared" si="18"/>
        <v>18106</v>
      </c>
      <c r="S91" s="6">
        <f t="shared" si="28"/>
        <v>22140.1335</v>
      </c>
      <c r="T91" s="57">
        <v>4963520</v>
      </c>
      <c r="U91" s="6">
        <f t="shared" si="19"/>
        <v>4963.5200000000004</v>
      </c>
      <c r="V91" s="6">
        <f t="shared" si="20"/>
        <v>17176.613499999999</v>
      </c>
      <c r="W91" s="4">
        <f t="shared" si="21"/>
        <v>343532</v>
      </c>
      <c r="X91" s="19">
        <f t="shared" si="22"/>
        <v>557709</v>
      </c>
      <c r="Y91" s="20">
        <v>0</v>
      </c>
      <c r="Z91" s="18">
        <v>0</v>
      </c>
      <c r="AA91" s="4">
        <f t="shared" si="23"/>
        <v>557709</v>
      </c>
      <c r="AB91" s="20"/>
      <c r="AC91" s="20"/>
      <c r="AD91" s="20"/>
      <c r="AE91" s="20"/>
      <c r="AF91" s="20"/>
      <c r="AG91" s="20"/>
      <c r="AH91" s="53">
        <v>0</v>
      </c>
      <c r="AI91" s="53">
        <v>0</v>
      </c>
      <c r="AJ91" s="22"/>
      <c r="AK91" s="28">
        <f t="shared" si="24"/>
        <v>557709</v>
      </c>
      <c r="AL91" s="30" t="str">
        <f t="shared" si="25"/>
        <v xml:space="preserve"> </v>
      </c>
      <c r="AM91" s="30" t="str">
        <f t="shared" si="26"/>
        <v xml:space="preserve"> </v>
      </c>
    </row>
    <row r="92" spans="1:39" ht="17.100000000000001" customHeight="1">
      <c r="A92" s="8" t="s">
        <v>119</v>
      </c>
      <c r="B92" s="8" t="s">
        <v>350</v>
      </c>
      <c r="C92" s="8" t="s">
        <v>208</v>
      </c>
      <c r="D92" s="8" t="s">
        <v>353</v>
      </c>
      <c r="E92" s="50">
        <v>209.73</v>
      </c>
      <c r="F92" s="2">
        <f t="shared" si="27"/>
        <v>368445.27479999996</v>
      </c>
      <c r="G92" s="56">
        <v>202046.15</v>
      </c>
      <c r="H92" s="55">
        <v>44458</v>
      </c>
      <c r="I92" s="34">
        <f t="shared" si="15"/>
        <v>33343.5</v>
      </c>
      <c r="J92" s="35">
        <v>12826</v>
      </c>
      <c r="K92" s="35">
        <v>13786</v>
      </c>
      <c r="L92" s="35">
        <v>31270</v>
      </c>
      <c r="M92" s="35">
        <v>73338</v>
      </c>
      <c r="N92" s="2">
        <f t="shared" si="16"/>
        <v>366609.65</v>
      </c>
      <c r="O92" s="4">
        <f t="shared" si="29"/>
        <v>1836</v>
      </c>
      <c r="P92" s="52">
        <v>2</v>
      </c>
      <c r="Q92" s="52">
        <v>167</v>
      </c>
      <c r="R92" s="4">
        <f t="shared" si="18"/>
        <v>464</v>
      </c>
      <c r="S92" s="6">
        <f t="shared" si="28"/>
        <v>17606.833500000001</v>
      </c>
      <c r="T92" s="57">
        <v>13015458</v>
      </c>
      <c r="U92" s="6">
        <f t="shared" si="19"/>
        <v>13015.458000000001</v>
      </c>
      <c r="V92" s="6">
        <f t="shared" si="20"/>
        <v>4591.3755000000001</v>
      </c>
      <c r="W92" s="4">
        <f t="shared" si="21"/>
        <v>91828</v>
      </c>
      <c r="X92" s="19">
        <f t="shared" si="22"/>
        <v>94128</v>
      </c>
      <c r="Y92" s="20">
        <v>0</v>
      </c>
      <c r="Z92" s="18">
        <v>0</v>
      </c>
      <c r="AA92" s="4">
        <f t="shared" si="23"/>
        <v>94128</v>
      </c>
      <c r="AB92" s="20"/>
      <c r="AC92" s="20"/>
      <c r="AD92" s="20"/>
      <c r="AE92" s="20"/>
      <c r="AF92" s="20">
        <v>14306</v>
      </c>
      <c r="AG92" s="20"/>
      <c r="AH92" s="53">
        <v>0</v>
      </c>
      <c r="AI92" s="53">
        <v>0</v>
      </c>
      <c r="AJ92" s="22"/>
      <c r="AK92" s="28">
        <f t="shared" si="24"/>
        <v>79822</v>
      </c>
      <c r="AL92" s="30" t="str">
        <f t="shared" si="25"/>
        <v xml:space="preserve"> </v>
      </c>
      <c r="AM92" s="30" t="str">
        <f t="shared" si="26"/>
        <v xml:space="preserve"> </v>
      </c>
    </row>
    <row r="93" spans="1:39" ht="17.100000000000001" customHeight="1">
      <c r="A93" s="8" t="s">
        <v>92</v>
      </c>
      <c r="B93" s="8" t="s">
        <v>354</v>
      </c>
      <c r="C93" s="8" t="s">
        <v>117</v>
      </c>
      <c r="D93" s="8" t="s">
        <v>355</v>
      </c>
      <c r="E93" s="50">
        <v>519.89</v>
      </c>
      <c r="F93" s="2">
        <f t="shared" si="27"/>
        <v>913321.95640000002</v>
      </c>
      <c r="G93" s="56">
        <v>125769.69</v>
      </c>
      <c r="H93" s="55">
        <v>64144</v>
      </c>
      <c r="I93" s="34">
        <f t="shared" si="15"/>
        <v>48108</v>
      </c>
      <c r="J93" s="35">
        <v>49165</v>
      </c>
      <c r="K93" s="35">
        <v>0</v>
      </c>
      <c r="L93" s="35">
        <v>0</v>
      </c>
      <c r="M93" s="35">
        <v>31837</v>
      </c>
      <c r="N93" s="2">
        <f t="shared" si="16"/>
        <v>254879.69</v>
      </c>
      <c r="O93" s="4">
        <f t="shared" si="29"/>
        <v>658442</v>
      </c>
      <c r="P93" s="52">
        <v>335</v>
      </c>
      <c r="Q93" s="52">
        <v>33</v>
      </c>
      <c r="R93" s="4">
        <f t="shared" si="18"/>
        <v>15366</v>
      </c>
      <c r="S93" s="6">
        <f t="shared" si="28"/>
        <v>43644.765500000001</v>
      </c>
      <c r="T93" s="57">
        <v>7631656</v>
      </c>
      <c r="U93" s="6">
        <f t="shared" si="19"/>
        <v>7631.6559999999999</v>
      </c>
      <c r="V93" s="6">
        <f t="shared" si="20"/>
        <v>36013.109499999999</v>
      </c>
      <c r="W93" s="4">
        <f t="shared" si="21"/>
        <v>720262</v>
      </c>
      <c r="X93" s="19">
        <f t="shared" si="22"/>
        <v>1394070</v>
      </c>
      <c r="Y93" s="20">
        <v>0</v>
      </c>
      <c r="Z93" s="18">
        <v>0</v>
      </c>
      <c r="AA93" s="4">
        <f t="shared" si="23"/>
        <v>1394070</v>
      </c>
      <c r="AB93" s="20"/>
      <c r="AC93" s="20"/>
      <c r="AD93" s="20"/>
      <c r="AE93" s="20"/>
      <c r="AF93" s="20"/>
      <c r="AG93" s="20"/>
      <c r="AH93" s="53">
        <v>0</v>
      </c>
      <c r="AI93" s="53">
        <v>0</v>
      </c>
      <c r="AJ93" s="22"/>
      <c r="AK93" s="28">
        <f t="shared" si="24"/>
        <v>1394070</v>
      </c>
      <c r="AL93" s="30" t="str">
        <f t="shared" si="25"/>
        <v xml:space="preserve"> </v>
      </c>
      <c r="AM93" s="30" t="str">
        <f t="shared" si="26"/>
        <v xml:space="preserve"> </v>
      </c>
    </row>
    <row r="94" spans="1:39" ht="17.100000000000001" customHeight="1">
      <c r="A94" s="8" t="s">
        <v>92</v>
      </c>
      <c r="B94" s="8" t="s">
        <v>354</v>
      </c>
      <c r="C94" s="8" t="s">
        <v>190</v>
      </c>
      <c r="D94" s="8" t="s">
        <v>356</v>
      </c>
      <c r="E94" s="50">
        <v>38584.769999999997</v>
      </c>
      <c r="F94" s="2">
        <f t="shared" si="27"/>
        <v>67784180.54519999</v>
      </c>
      <c r="G94" s="56">
        <v>18188931.040000003</v>
      </c>
      <c r="H94" s="55">
        <v>4851722</v>
      </c>
      <c r="I94" s="34">
        <f t="shared" si="15"/>
        <v>3638791.5</v>
      </c>
      <c r="J94" s="35">
        <v>3715382</v>
      </c>
      <c r="K94" s="35">
        <v>73753</v>
      </c>
      <c r="L94" s="35">
        <v>9067957</v>
      </c>
      <c r="M94" s="35">
        <v>356261</v>
      </c>
      <c r="N94" s="2">
        <f t="shared" si="16"/>
        <v>35041075.540000007</v>
      </c>
      <c r="O94" s="4">
        <f t="shared" si="29"/>
        <v>32743105</v>
      </c>
      <c r="P94" s="52">
        <v>9313</v>
      </c>
      <c r="Q94" s="52">
        <v>33</v>
      </c>
      <c r="R94" s="4">
        <f t="shared" si="18"/>
        <v>427187</v>
      </c>
      <c r="S94" s="6">
        <f t="shared" si="28"/>
        <v>3239191.4415000002</v>
      </c>
      <c r="T94" s="57">
        <v>1130323038</v>
      </c>
      <c r="U94" s="6">
        <f t="shared" si="19"/>
        <v>1130323.0379999999</v>
      </c>
      <c r="V94" s="6">
        <f t="shared" si="20"/>
        <v>2108868.4035</v>
      </c>
      <c r="W94" s="4">
        <f t="shared" si="21"/>
        <v>42177368</v>
      </c>
      <c r="X94" s="19">
        <f t="shared" si="22"/>
        <v>75347660</v>
      </c>
      <c r="Y94" s="20">
        <v>0</v>
      </c>
      <c r="Z94" s="18">
        <v>0</v>
      </c>
      <c r="AA94" s="4">
        <f t="shared" si="23"/>
        <v>75347660</v>
      </c>
      <c r="AB94" s="20"/>
      <c r="AC94" s="20"/>
      <c r="AD94" s="20"/>
      <c r="AE94" s="20"/>
      <c r="AF94" s="20"/>
      <c r="AG94" s="20"/>
      <c r="AH94" s="53">
        <v>0</v>
      </c>
      <c r="AI94" s="53">
        <v>0</v>
      </c>
      <c r="AJ94" s="22"/>
      <c r="AK94" s="28">
        <f t="shared" si="24"/>
        <v>75347660</v>
      </c>
      <c r="AL94" s="30" t="str">
        <f t="shared" si="25"/>
        <v xml:space="preserve"> </v>
      </c>
      <c r="AM94" s="30" t="str">
        <f t="shared" si="26"/>
        <v xml:space="preserve"> </v>
      </c>
    </row>
    <row r="95" spans="1:39" ht="17.100000000000001" customHeight="1">
      <c r="A95" s="8" t="s">
        <v>92</v>
      </c>
      <c r="B95" s="8" t="s">
        <v>354</v>
      </c>
      <c r="C95" s="8" t="s">
        <v>17</v>
      </c>
      <c r="D95" s="8" t="s">
        <v>357</v>
      </c>
      <c r="E95" s="50">
        <v>26317.78</v>
      </c>
      <c r="F95" s="2">
        <f t="shared" si="27"/>
        <v>46234023.1928</v>
      </c>
      <c r="G95" s="56">
        <v>15081932.91</v>
      </c>
      <c r="H95" s="55">
        <v>3197960</v>
      </c>
      <c r="I95" s="34">
        <f t="shared" si="15"/>
        <v>2398470</v>
      </c>
      <c r="J95" s="35">
        <v>2448723</v>
      </c>
      <c r="K95" s="35">
        <v>48629</v>
      </c>
      <c r="L95" s="35">
        <v>5984038</v>
      </c>
      <c r="M95" s="35">
        <v>326916</v>
      </c>
      <c r="N95" s="2">
        <f t="shared" si="16"/>
        <v>26288708.91</v>
      </c>
      <c r="O95" s="4">
        <f t="shared" si="29"/>
        <v>19945314</v>
      </c>
      <c r="P95" s="52">
        <v>7514</v>
      </c>
      <c r="Q95" s="52">
        <v>33</v>
      </c>
      <c r="R95" s="4">
        <f t="shared" si="18"/>
        <v>344667</v>
      </c>
      <c r="S95" s="6">
        <f t="shared" si="28"/>
        <v>2209377.6310000001</v>
      </c>
      <c r="T95" s="57">
        <v>950666805</v>
      </c>
      <c r="U95" s="6">
        <f t="shared" si="19"/>
        <v>950666.80500000005</v>
      </c>
      <c r="V95" s="6">
        <f t="shared" si="20"/>
        <v>1258710.8259999999</v>
      </c>
      <c r="W95" s="4">
        <f t="shared" si="21"/>
        <v>25174217</v>
      </c>
      <c r="X95" s="19">
        <f t="shared" si="22"/>
        <v>45464198</v>
      </c>
      <c r="Y95" s="20">
        <v>0</v>
      </c>
      <c r="Z95" s="18">
        <v>0</v>
      </c>
      <c r="AA95" s="4">
        <f t="shared" si="23"/>
        <v>45464198</v>
      </c>
      <c r="AB95" s="20"/>
      <c r="AC95" s="20"/>
      <c r="AD95" s="20"/>
      <c r="AE95" s="20"/>
      <c r="AF95" s="20"/>
      <c r="AG95" s="20"/>
      <c r="AH95" s="53">
        <v>0</v>
      </c>
      <c r="AI95" s="53">
        <v>0</v>
      </c>
      <c r="AJ95" s="22"/>
      <c r="AK95" s="28">
        <f t="shared" si="24"/>
        <v>45464198</v>
      </c>
      <c r="AL95" s="30" t="str">
        <f t="shared" si="25"/>
        <v xml:space="preserve"> </v>
      </c>
      <c r="AM95" s="30" t="str">
        <f t="shared" si="26"/>
        <v xml:space="preserve"> </v>
      </c>
    </row>
    <row r="96" spans="1:39" ht="17.100000000000001" customHeight="1">
      <c r="A96" s="8" t="s">
        <v>92</v>
      </c>
      <c r="B96" s="8" t="s">
        <v>354</v>
      </c>
      <c r="C96" s="8" t="s">
        <v>223</v>
      </c>
      <c r="D96" s="8" t="s">
        <v>358</v>
      </c>
      <c r="E96" s="50">
        <v>4518.07</v>
      </c>
      <c r="F96" s="2">
        <f t="shared" si="27"/>
        <v>7937164.6531999996</v>
      </c>
      <c r="G96" s="56">
        <v>1212123.06</v>
      </c>
      <c r="H96" s="55">
        <v>565690</v>
      </c>
      <c r="I96" s="34">
        <f t="shared" si="15"/>
        <v>424267.5</v>
      </c>
      <c r="J96" s="35">
        <v>433072</v>
      </c>
      <c r="K96" s="35">
        <v>8606</v>
      </c>
      <c r="L96" s="35">
        <v>1061462</v>
      </c>
      <c r="M96" s="35">
        <v>313486</v>
      </c>
      <c r="N96" s="2">
        <f t="shared" si="16"/>
        <v>3453016.56</v>
      </c>
      <c r="O96" s="4">
        <f t="shared" si="29"/>
        <v>4484148</v>
      </c>
      <c r="P96" s="52">
        <v>2352</v>
      </c>
      <c r="Q96" s="52">
        <v>33</v>
      </c>
      <c r="R96" s="4">
        <f t="shared" si="18"/>
        <v>107886</v>
      </c>
      <c r="S96" s="6">
        <f t="shared" si="28"/>
        <v>379291.97649999999</v>
      </c>
      <c r="T96" s="57">
        <v>76474641</v>
      </c>
      <c r="U96" s="6">
        <f t="shared" si="19"/>
        <v>76474.641000000003</v>
      </c>
      <c r="V96" s="6">
        <f t="shared" si="20"/>
        <v>302817.33549999999</v>
      </c>
      <c r="W96" s="4">
        <f t="shared" si="21"/>
        <v>6056347</v>
      </c>
      <c r="X96" s="19">
        <f t="shared" si="22"/>
        <v>10648381</v>
      </c>
      <c r="Y96" s="20">
        <v>0</v>
      </c>
      <c r="Z96" s="18">
        <v>0</v>
      </c>
      <c r="AA96" s="4">
        <f t="shared" si="23"/>
        <v>10648381</v>
      </c>
      <c r="AB96" s="20"/>
      <c r="AC96" s="20"/>
      <c r="AD96" s="20"/>
      <c r="AE96" s="20"/>
      <c r="AF96" s="20"/>
      <c r="AG96" s="20"/>
      <c r="AH96" s="53">
        <v>0</v>
      </c>
      <c r="AI96" s="53">
        <v>0</v>
      </c>
      <c r="AJ96" s="22"/>
      <c r="AK96" s="28">
        <f t="shared" si="24"/>
        <v>10648381</v>
      </c>
      <c r="AL96" s="30" t="str">
        <f t="shared" si="25"/>
        <v xml:space="preserve"> </v>
      </c>
      <c r="AM96" s="30" t="str">
        <f t="shared" si="26"/>
        <v xml:space="preserve"> </v>
      </c>
    </row>
    <row r="97" spans="1:39" ht="17.100000000000001" customHeight="1">
      <c r="A97" s="8" t="s">
        <v>92</v>
      </c>
      <c r="B97" s="8" t="s">
        <v>354</v>
      </c>
      <c r="C97" s="8" t="s">
        <v>71</v>
      </c>
      <c r="D97" s="8" t="s">
        <v>359</v>
      </c>
      <c r="E97" s="50">
        <v>1695.24</v>
      </c>
      <c r="F97" s="2">
        <f t="shared" si="27"/>
        <v>2978129.8223999999</v>
      </c>
      <c r="G97" s="56">
        <v>354543.59</v>
      </c>
      <c r="H97" s="55">
        <v>218882</v>
      </c>
      <c r="I97" s="34">
        <f t="shared" si="15"/>
        <v>164161.5</v>
      </c>
      <c r="J97" s="35">
        <v>167505</v>
      </c>
      <c r="K97" s="35">
        <v>3334</v>
      </c>
      <c r="L97" s="35">
        <v>412778</v>
      </c>
      <c r="M97" s="35">
        <v>143427</v>
      </c>
      <c r="N97" s="2">
        <f t="shared" si="16"/>
        <v>1245749.0900000001</v>
      </c>
      <c r="O97" s="4">
        <f t="shared" si="29"/>
        <v>1732381</v>
      </c>
      <c r="P97" s="52">
        <v>626</v>
      </c>
      <c r="Q97" s="52">
        <v>57</v>
      </c>
      <c r="R97" s="4">
        <f t="shared" si="18"/>
        <v>49598</v>
      </c>
      <c r="S97" s="6">
        <f t="shared" si="28"/>
        <v>142315.39799999999</v>
      </c>
      <c r="T97" s="57">
        <v>21422573</v>
      </c>
      <c r="U97" s="6">
        <f t="shared" si="19"/>
        <v>21422.573</v>
      </c>
      <c r="V97" s="6">
        <f t="shared" si="20"/>
        <v>120892.82499999998</v>
      </c>
      <c r="W97" s="4">
        <f t="shared" si="21"/>
        <v>2417857</v>
      </c>
      <c r="X97" s="19">
        <f t="shared" si="22"/>
        <v>4199836</v>
      </c>
      <c r="Y97" s="20">
        <v>0</v>
      </c>
      <c r="Z97" s="18">
        <v>0</v>
      </c>
      <c r="AA97" s="4">
        <f t="shared" si="23"/>
        <v>4199836</v>
      </c>
      <c r="AB97" s="20"/>
      <c r="AC97" s="20"/>
      <c r="AD97" s="20"/>
      <c r="AE97" s="20"/>
      <c r="AF97" s="20"/>
      <c r="AG97" s="20"/>
      <c r="AH97" s="53">
        <v>0</v>
      </c>
      <c r="AI97" s="53">
        <v>0</v>
      </c>
      <c r="AJ97" s="22"/>
      <c r="AK97" s="28">
        <f t="shared" si="24"/>
        <v>4199836</v>
      </c>
      <c r="AL97" s="30" t="str">
        <f t="shared" si="25"/>
        <v xml:space="preserve"> </v>
      </c>
      <c r="AM97" s="30" t="str">
        <f t="shared" si="26"/>
        <v xml:space="preserve"> </v>
      </c>
    </row>
    <row r="98" spans="1:39" ht="17.100000000000001" customHeight="1">
      <c r="A98" s="8" t="s">
        <v>92</v>
      </c>
      <c r="B98" s="8" t="s">
        <v>354</v>
      </c>
      <c r="C98" s="8" t="s">
        <v>18</v>
      </c>
      <c r="D98" s="8" t="s">
        <v>360</v>
      </c>
      <c r="E98" s="50">
        <v>2122.96</v>
      </c>
      <c r="F98" s="2">
        <f t="shared" si="27"/>
        <v>3729531.2096000002</v>
      </c>
      <c r="G98" s="56">
        <v>389423.92</v>
      </c>
      <c r="H98" s="55">
        <v>248968</v>
      </c>
      <c r="I98" s="34">
        <f t="shared" si="15"/>
        <v>186726</v>
      </c>
      <c r="J98" s="35">
        <v>190613</v>
      </c>
      <c r="K98" s="35">
        <v>3788</v>
      </c>
      <c r="L98" s="35">
        <v>466458</v>
      </c>
      <c r="M98" s="35">
        <v>157637</v>
      </c>
      <c r="N98" s="2">
        <f t="shared" si="16"/>
        <v>1394645.92</v>
      </c>
      <c r="O98" s="4">
        <f t="shared" si="29"/>
        <v>2334885</v>
      </c>
      <c r="P98" s="52">
        <v>1219</v>
      </c>
      <c r="Q98" s="52">
        <v>33</v>
      </c>
      <c r="R98" s="4">
        <f t="shared" si="18"/>
        <v>55916</v>
      </c>
      <c r="S98" s="6">
        <f t="shared" si="28"/>
        <v>178222.492</v>
      </c>
      <c r="T98" s="57">
        <v>24820030</v>
      </c>
      <c r="U98" s="6">
        <f t="shared" si="19"/>
        <v>24820.03</v>
      </c>
      <c r="V98" s="6">
        <f t="shared" si="20"/>
        <v>153402.462</v>
      </c>
      <c r="W98" s="4">
        <f t="shared" si="21"/>
        <v>3068049</v>
      </c>
      <c r="X98" s="19">
        <f t="shared" si="22"/>
        <v>5458850</v>
      </c>
      <c r="Y98" s="20">
        <v>0</v>
      </c>
      <c r="Z98" s="18">
        <v>0</v>
      </c>
      <c r="AA98" s="4">
        <f t="shared" si="23"/>
        <v>5458850</v>
      </c>
      <c r="AB98" s="20"/>
      <c r="AC98" s="20"/>
      <c r="AD98" s="20"/>
      <c r="AE98" s="20"/>
      <c r="AF98" s="20"/>
      <c r="AG98" s="20"/>
      <c r="AH98" s="53">
        <v>0</v>
      </c>
      <c r="AI98" s="53">
        <v>0</v>
      </c>
      <c r="AJ98" s="22"/>
      <c r="AK98" s="28">
        <f t="shared" si="24"/>
        <v>5458850</v>
      </c>
      <c r="AL98" s="30" t="str">
        <f t="shared" si="25"/>
        <v xml:space="preserve"> </v>
      </c>
      <c r="AM98" s="30" t="str">
        <f t="shared" si="26"/>
        <v xml:space="preserve"> </v>
      </c>
    </row>
    <row r="99" spans="1:39" ht="17.100000000000001" customHeight="1">
      <c r="A99" s="8" t="s">
        <v>161</v>
      </c>
      <c r="B99" s="8" t="s">
        <v>361</v>
      </c>
      <c r="C99" s="8" t="s">
        <v>25</v>
      </c>
      <c r="D99" s="8" t="s">
        <v>362</v>
      </c>
      <c r="E99" s="50">
        <v>449.82</v>
      </c>
      <c r="F99" s="2">
        <f t="shared" si="27"/>
        <v>790225.78319999995</v>
      </c>
      <c r="G99" s="56">
        <v>72575.19</v>
      </c>
      <c r="H99" s="55">
        <v>99160</v>
      </c>
      <c r="I99" s="34">
        <f t="shared" si="15"/>
        <v>74370</v>
      </c>
      <c r="J99" s="35">
        <v>31860</v>
      </c>
      <c r="K99" s="35">
        <v>0</v>
      </c>
      <c r="L99" s="35">
        <v>0</v>
      </c>
      <c r="M99" s="35">
        <v>14227</v>
      </c>
      <c r="N99" s="2">
        <f t="shared" si="16"/>
        <v>193032.19</v>
      </c>
      <c r="O99" s="4">
        <f t="shared" si="29"/>
        <v>597194</v>
      </c>
      <c r="P99" s="52">
        <v>156</v>
      </c>
      <c r="Q99" s="52">
        <v>66</v>
      </c>
      <c r="R99" s="4">
        <f t="shared" si="18"/>
        <v>14311</v>
      </c>
      <c r="S99" s="6">
        <f t="shared" si="28"/>
        <v>37762.389000000003</v>
      </c>
      <c r="T99" s="57">
        <v>4463419</v>
      </c>
      <c r="U99" s="6">
        <f t="shared" si="19"/>
        <v>4463.4189999999999</v>
      </c>
      <c r="V99" s="6">
        <f t="shared" si="20"/>
        <v>33298.97</v>
      </c>
      <c r="W99" s="4">
        <f t="shared" si="21"/>
        <v>665979</v>
      </c>
      <c r="X99" s="19">
        <f t="shared" si="22"/>
        <v>1277484</v>
      </c>
      <c r="Y99" s="20">
        <v>0</v>
      </c>
      <c r="Z99" s="18">
        <v>0</v>
      </c>
      <c r="AA99" s="4">
        <f t="shared" si="23"/>
        <v>1277484</v>
      </c>
      <c r="AB99" s="20"/>
      <c r="AC99" s="20"/>
      <c r="AD99" s="20"/>
      <c r="AE99" s="20"/>
      <c r="AF99" s="20"/>
      <c r="AG99" s="20"/>
      <c r="AH99" s="53">
        <v>0</v>
      </c>
      <c r="AI99" s="53">
        <v>0</v>
      </c>
      <c r="AJ99" s="22"/>
      <c r="AK99" s="28">
        <f t="shared" si="24"/>
        <v>1277484</v>
      </c>
      <c r="AL99" s="30" t="str">
        <f t="shared" si="25"/>
        <v xml:space="preserve"> </v>
      </c>
      <c r="AM99" s="30" t="str">
        <f t="shared" si="26"/>
        <v xml:space="preserve"> </v>
      </c>
    </row>
    <row r="100" spans="1:39" ht="17.100000000000001" customHeight="1">
      <c r="A100" s="8" t="s">
        <v>161</v>
      </c>
      <c r="B100" s="8" t="s">
        <v>361</v>
      </c>
      <c r="C100" s="8" t="s">
        <v>51</v>
      </c>
      <c r="D100" s="8" t="s">
        <v>363</v>
      </c>
      <c r="E100" s="50">
        <v>1443.41</v>
      </c>
      <c r="F100" s="2">
        <f t="shared" si="27"/>
        <v>2535724.9516000003</v>
      </c>
      <c r="G100" s="56">
        <v>1182178.1199999999</v>
      </c>
      <c r="H100" s="55">
        <v>173143</v>
      </c>
      <c r="I100" s="34">
        <f t="shared" si="15"/>
        <v>129857.25</v>
      </c>
      <c r="J100" s="35">
        <v>108121</v>
      </c>
      <c r="K100" s="35">
        <v>910515</v>
      </c>
      <c r="L100" s="35">
        <v>266755</v>
      </c>
      <c r="M100" s="35">
        <v>197062</v>
      </c>
      <c r="N100" s="2">
        <f t="shared" si="16"/>
        <v>2794488.37</v>
      </c>
      <c r="O100" s="4">
        <f t="shared" si="29"/>
        <v>0</v>
      </c>
      <c r="P100" s="52">
        <v>558</v>
      </c>
      <c r="Q100" s="52">
        <v>90</v>
      </c>
      <c r="R100" s="4">
        <f t="shared" si="18"/>
        <v>69806</v>
      </c>
      <c r="S100" s="6">
        <f t="shared" si="28"/>
        <v>121174.26949999999</v>
      </c>
      <c r="T100" s="57">
        <v>75897229</v>
      </c>
      <c r="U100" s="6">
        <f t="shared" si="19"/>
        <v>75897.229000000007</v>
      </c>
      <c r="V100" s="6">
        <f t="shared" si="20"/>
        <v>45277.040499999988</v>
      </c>
      <c r="W100" s="4">
        <f t="shared" si="21"/>
        <v>905541</v>
      </c>
      <c r="X100" s="19">
        <f t="shared" si="22"/>
        <v>975347</v>
      </c>
      <c r="Y100" s="20">
        <v>0</v>
      </c>
      <c r="Z100" s="18">
        <v>0</v>
      </c>
      <c r="AA100" s="4">
        <f t="shared" si="23"/>
        <v>975347</v>
      </c>
      <c r="AB100" s="20"/>
      <c r="AC100" s="20"/>
      <c r="AD100" s="20"/>
      <c r="AE100" s="20"/>
      <c r="AF100" s="20"/>
      <c r="AG100" s="20"/>
      <c r="AH100" s="53">
        <v>0</v>
      </c>
      <c r="AI100" s="53">
        <v>0</v>
      </c>
      <c r="AJ100" s="22"/>
      <c r="AK100" s="28">
        <f t="shared" si="24"/>
        <v>975347</v>
      </c>
      <c r="AL100" s="30">
        <f t="shared" si="25"/>
        <v>1</v>
      </c>
      <c r="AM100" s="30" t="str">
        <f t="shared" si="26"/>
        <v xml:space="preserve"> </v>
      </c>
    </row>
    <row r="101" spans="1:39" ht="17.100000000000001" customHeight="1">
      <c r="A101" s="8" t="s">
        <v>161</v>
      </c>
      <c r="B101" s="8" t="s">
        <v>361</v>
      </c>
      <c r="C101" s="8" t="s">
        <v>190</v>
      </c>
      <c r="D101" s="8" t="s">
        <v>364</v>
      </c>
      <c r="E101" s="50">
        <v>525.05999999999995</v>
      </c>
      <c r="F101" s="2">
        <f t="shared" si="27"/>
        <v>922404.40559999994</v>
      </c>
      <c r="G101" s="56">
        <v>228666.46</v>
      </c>
      <c r="H101" s="55">
        <v>112236</v>
      </c>
      <c r="I101" s="34">
        <f t="shared" si="15"/>
        <v>84177</v>
      </c>
      <c r="J101" s="35">
        <v>41486</v>
      </c>
      <c r="K101" s="35">
        <v>348895</v>
      </c>
      <c r="L101" s="35">
        <v>101600</v>
      </c>
      <c r="M101" s="35">
        <v>91961</v>
      </c>
      <c r="N101" s="2">
        <f t="shared" si="16"/>
        <v>896785.46</v>
      </c>
      <c r="O101" s="4">
        <f t="shared" si="29"/>
        <v>25619</v>
      </c>
      <c r="P101" s="52">
        <v>146</v>
      </c>
      <c r="Q101" s="52">
        <v>92</v>
      </c>
      <c r="R101" s="4">
        <f t="shared" si="18"/>
        <v>18670</v>
      </c>
      <c r="S101" s="6">
        <f t="shared" si="28"/>
        <v>44078.786999999997</v>
      </c>
      <c r="T101" s="57">
        <v>14113103</v>
      </c>
      <c r="U101" s="6">
        <f t="shared" si="19"/>
        <v>14113.102999999999</v>
      </c>
      <c r="V101" s="6">
        <f t="shared" si="20"/>
        <v>29965.683999999997</v>
      </c>
      <c r="W101" s="4">
        <f t="shared" si="21"/>
        <v>599314</v>
      </c>
      <c r="X101" s="19">
        <f t="shared" si="22"/>
        <v>643603</v>
      </c>
      <c r="Y101" s="20">
        <v>0</v>
      </c>
      <c r="Z101" s="18">
        <v>0</v>
      </c>
      <c r="AA101" s="4">
        <f t="shared" si="23"/>
        <v>643603</v>
      </c>
      <c r="AB101" s="20"/>
      <c r="AC101" s="20"/>
      <c r="AD101" s="20"/>
      <c r="AE101" s="20"/>
      <c r="AF101" s="20"/>
      <c r="AG101" s="20"/>
      <c r="AH101" s="53">
        <v>0</v>
      </c>
      <c r="AI101" s="53">
        <v>0</v>
      </c>
      <c r="AJ101" s="22"/>
      <c r="AK101" s="28">
        <f t="shared" si="24"/>
        <v>643603</v>
      </c>
      <c r="AL101" s="30" t="str">
        <f t="shared" si="25"/>
        <v xml:space="preserve"> </v>
      </c>
      <c r="AM101" s="30" t="str">
        <f t="shared" si="26"/>
        <v xml:space="preserve"> </v>
      </c>
    </row>
    <row r="102" spans="1:39" ht="17.100000000000001" customHeight="1">
      <c r="A102" s="8" t="s">
        <v>233</v>
      </c>
      <c r="B102" s="8" t="s">
        <v>365</v>
      </c>
      <c r="C102" s="8" t="s">
        <v>31</v>
      </c>
      <c r="D102" s="8" t="s">
        <v>366</v>
      </c>
      <c r="E102" s="50">
        <v>556.15</v>
      </c>
      <c r="F102" s="2">
        <f t="shared" si="27"/>
        <v>977022.07399999991</v>
      </c>
      <c r="G102" s="56">
        <v>190064.17</v>
      </c>
      <c r="H102" s="55">
        <v>48120</v>
      </c>
      <c r="I102" s="34">
        <f t="shared" si="15"/>
        <v>36090</v>
      </c>
      <c r="J102" s="35">
        <v>53901</v>
      </c>
      <c r="K102" s="35">
        <v>0</v>
      </c>
      <c r="L102" s="35">
        <v>0</v>
      </c>
      <c r="M102" s="35">
        <v>327</v>
      </c>
      <c r="N102" s="2">
        <f t="shared" si="16"/>
        <v>280382.17000000004</v>
      </c>
      <c r="O102" s="4">
        <f t="shared" si="29"/>
        <v>696640</v>
      </c>
      <c r="P102" s="52">
        <v>308</v>
      </c>
      <c r="Q102" s="52">
        <v>33</v>
      </c>
      <c r="R102" s="4">
        <f t="shared" si="18"/>
        <v>14128</v>
      </c>
      <c r="S102" s="6">
        <f t="shared" si="28"/>
        <v>46688.792500000003</v>
      </c>
      <c r="T102" s="57">
        <v>12222776</v>
      </c>
      <c r="U102" s="6">
        <f t="shared" si="19"/>
        <v>12222.776</v>
      </c>
      <c r="V102" s="6">
        <f t="shared" si="20"/>
        <v>34466.016500000005</v>
      </c>
      <c r="W102" s="4">
        <f t="shared" si="21"/>
        <v>689320</v>
      </c>
      <c r="X102" s="19">
        <f t="shared" si="22"/>
        <v>1400088</v>
      </c>
      <c r="Y102" s="20">
        <v>0</v>
      </c>
      <c r="Z102" s="18">
        <v>0</v>
      </c>
      <c r="AA102" s="4">
        <f t="shared" si="23"/>
        <v>1400088</v>
      </c>
      <c r="AB102" s="20"/>
      <c r="AC102" s="20"/>
      <c r="AD102" s="20"/>
      <c r="AE102" s="20"/>
      <c r="AF102" s="20"/>
      <c r="AG102" s="20"/>
      <c r="AH102" s="53">
        <v>0</v>
      </c>
      <c r="AI102" s="53">
        <v>0</v>
      </c>
      <c r="AJ102" s="22"/>
      <c r="AK102" s="28">
        <f t="shared" si="24"/>
        <v>1400088</v>
      </c>
      <c r="AL102" s="30" t="str">
        <f t="shared" si="25"/>
        <v xml:space="preserve"> </v>
      </c>
      <c r="AM102" s="30" t="str">
        <f t="shared" si="26"/>
        <v xml:space="preserve"> </v>
      </c>
    </row>
    <row r="103" spans="1:39" ht="17.100000000000001" customHeight="1">
      <c r="A103" s="8" t="s">
        <v>233</v>
      </c>
      <c r="B103" s="8" t="s">
        <v>365</v>
      </c>
      <c r="C103" s="8" t="s">
        <v>100</v>
      </c>
      <c r="D103" s="8" t="s">
        <v>367</v>
      </c>
      <c r="E103" s="50">
        <v>938.41</v>
      </c>
      <c r="F103" s="2">
        <f t="shared" si="27"/>
        <v>1648561.1516</v>
      </c>
      <c r="G103" s="56">
        <v>230297.31</v>
      </c>
      <c r="H103" s="55">
        <v>78280</v>
      </c>
      <c r="I103" s="34">
        <f t="shared" si="15"/>
        <v>58710</v>
      </c>
      <c r="J103" s="35">
        <v>87643</v>
      </c>
      <c r="K103" s="35">
        <v>0</v>
      </c>
      <c r="L103" s="35">
        <v>0</v>
      </c>
      <c r="M103" s="35">
        <v>287</v>
      </c>
      <c r="N103" s="2">
        <f t="shared" si="16"/>
        <v>376937.31</v>
      </c>
      <c r="O103" s="4">
        <f t="shared" si="29"/>
        <v>1271624</v>
      </c>
      <c r="P103" s="52">
        <v>524</v>
      </c>
      <c r="Q103" s="52">
        <v>33</v>
      </c>
      <c r="R103" s="4">
        <f t="shared" si="18"/>
        <v>24036</v>
      </c>
      <c r="S103" s="6">
        <f t="shared" si="28"/>
        <v>78779.519499999995</v>
      </c>
      <c r="T103" s="57">
        <v>14915629</v>
      </c>
      <c r="U103" s="6">
        <f t="shared" si="19"/>
        <v>14915.629000000001</v>
      </c>
      <c r="V103" s="6">
        <f t="shared" si="20"/>
        <v>63863.890499999994</v>
      </c>
      <c r="W103" s="4">
        <f t="shared" si="21"/>
        <v>1277278</v>
      </c>
      <c r="X103" s="19">
        <f t="shared" si="22"/>
        <v>2572938</v>
      </c>
      <c r="Y103" s="20">
        <v>0</v>
      </c>
      <c r="Z103" s="18">
        <v>0</v>
      </c>
      <c r="AA103" s="4">
        <f t="shared" si="23"/>
        <v>2572938</v>
      </c>
      <c r="AB103" s="20"/>
      <c r="AC103" s="20"/>
      <c r="AD103" s="20"/>
      <c r="AE103" s="20"/>
      <c r="AF103" s="20"/>
      <c r="AG103" s="20"/>
      <c r="AH103" s="53">
        <v>0</v>
      </c>
      <c r="AI103" s="53">
        <v>0</v>
      </c>
      <c r="AJ103" s="22"/>
      <c r="AK103" s="28">
        <f t="shared" si="24"/>
        <v>2572938</v>
      </c>
      <c r="AL103" s="30" t="str">
        <f t="shared" si="25"/>
        <v xml:space="preserve"> </v>
      </c>
      <c r="AM103" s="30" t="str">
        <f t="shared" si="26"/>
        <v xml:space="preserve"> </v>
      </c>
    </row>
    <row r="104" spans="1:39" ht="17.100000000000001" customHeight="1">
      <c r="A104" s="8" t="s">
        <v>233</v>
      </c>
      <c r="B104" s="8" t="s">
        <v>365</v>
      </c>
      <c r="C104" s="8" t="s">
        <v>51</v>
      </c>
      <c r="D104" s="8" t="s">
        <v>368</v>
      </c>
      <c r="E104" s="50">
        <v>3067.18</v>
      </c>
      <c r="F104" s="2">
        <f t="shared" si="27"/>
        <v>5388299.1367999995</v>
      </c>
      <c r="G104" s="56">
        <v>1830448.75</v>
      </c>
      <c r="H104" s="55">
        <v>270177</v>
      </c>
      <c r="I104" s="34">
        <f t="shared" si="15"/>
        <v>202632.75</v>
      </c>
      <c r="J104" s="35">
        <v>302491</v>
      </c>
      <c r="K104" s="35">
        <v>3536</v>
      </c>
      <c r="L104" s="35">
        <v>734962</v>
      </c>
      <c r="M104" s="35">
        <v>122932</v>
      </c>
      <c r="N104" s="2">
        <f t="shared" si="16"/>
        <v>3197002.5</v>
      </c>
      <c r="O104" s="4">
        <f t="shared" si="29"/>
        <v>2191297</v>
      </c>
      <c r="P104" s="52">
        <v>1395</v>
      </c>
      <c r="Q104" s="52">
        <v>59</v>
      </c>
      <c r="R104" s="4">
        <f t="shared" si="18"/>
        <v>114404</v>
      </c>
      <c r="S104" s="6">
        <f t="shared" si="28"/>
        <v>257489.761</v>
      </c>
      <c r="T104" s="57">
        <v>116812301</v>
      </c>
      <c r="U104" s="6">
        <f t="shared" si="19"/>
        <v>116812.30100000001</v>
      </c>
      <c r="V104" s="6">
        <f t="shared" si="20"/>
        <v>140677.46</v>
      </c>
      <c r="W104" s="4">
        <f t="shared" si="21"/>
        <v>2813549</v>
      </c>
      <c r="X104" s="19">
        <f t="shared" si="22"/>
        <v>5119250</v>
      </c>
      <c r="Y104" s="20">
        <v>0</v>
      </c>
      <c r="Z104" s="18">
        <v>0</v>
      </c>
      <c r="AA104" s="4">
        <f t="shared" si="23"/>
        <v>5119250</v>
      </c>
      <c r="AB104" s="20"/>
      <c r="AC104" s="20"/>
      <c r="AD104" s="20"/>
      <c r="AE104" s="20"/>
      <c r="AF104" s="20"/>
      <c r="AG104" s="20"/>
      <c r="AH104" s="53">
        <v>0</v>
      </c>
      <c r="AI104" s="53">
        <v>0</v>
      </c>
      <c r="AJ104" s="22"/>
      <c r="AK104" s="28">
        <f t="shared" si="24"/>
        <v>5119250</v>
      </c>
      <c r="AL104" s="30" t="str">
        <f t="shared" si="25"/>
        <v xml:space="preserve"> </v>
      </c>
      <c r="AM104" s="30" t="str">
        <f t="shared" si="26"/>
        <v xml:space="preserve"> </v>
      </c>
    </row>
    <row r="105" spans="1:39" ht="17.100000000000001" customHeight="1">
      <c r="A105" s="8" t="s">
        <v>233</v>
      </c>
      <c r="B105" s="8" t="s">
        <v>365</v>
      </c>
      <c r="C105" s="8" t="s">
        <v>190</v>
      </c>
      <c r="D105" s="8" t="s">
        <v>369</v>
      </c>
      <c r="E105" s="50">
        <v>392.78</v>
      </c>
      <c r="F105" s="2">
        <f t="shared" si="27"/>
        <v>690020.19279999996</v>
      </c>
      <c r="G105" s="56">
        <v>99418.58</v>
      </c>
      <c r="H105" s="55">
        <v>27368</v>
      </c>
      <c r="I105" s="34">
        <f t="shared" si="15"/>
        <v>20526</v>
      </c>
      <c r="J105" s="35">
        <v>30637</v>
      </c>
      <c r="K105" s="35">
        <v>362</v>
      </c>
      <c r="L105" s="35">
        <v>76369</v>
      </c>
      <c r="M105" s="35">
        <v>62826</v>
      </c>
      <c r="N105" s="2">
        <f t="shared" si="16"/>
        <v>290138.58</v>
      </c>
      <c r="O105" s="4">
        <f t="shared" si="29"/>
        <v>399882</v>
      </c>
      <c r="P105" s="52">
        <v>108</v>
      </c>
      <c r="Q105" s="52">
        <v>106</v>
      </c>
      <c r="R105" s="4">
        <f t="shared" si="18"/>
        <v>15913</v>
      </c>
      <c r="S105" s="6">
        <f t="shared" si="28"/>
        <v>32973.881000000001</v>
      </c>
      <c r="T105" s="57">
        <v>5721176</v>
      </c>
      <c r="U105" s="6">
        <f t="shared" si="19"/>
        <v>5721.1760000000004</v>
      </c>
      <c r="V105" s="6">
        <f t="shared" si="20"/>
        <v>27252.705000000002</v>
      </c>
      <c r="W105" s="4">
        <f t="shared" si="21"/>
        <v>545054</v>
      </c>
      <c r="X105" s="19">
        <f t="shared" si="22"/>
        <v>960849</v>
      </c>
      <c r="Y105" s="20">
        <v>0</v>
      </c>
      <c r="Z105" s="18">
        <v>0</v>
      </c>
      <c r="AA105" s="4">
        <f t="shared" si="23"/>
        <v>960849</v>
      </c>
      <c r="AB105" s="20"/>
      <c r="AC105" s="20"/>
      <c r="AD105" s="20"/>
      <c r="AE105" s="20"/>
      <c r="AF105" s="20"/>
      <c r="AG105" s="20"/>
      <c r="AH105" s="53">
        <v>0</v>
      </c>
      <c r="AI105" s="53">
        <v>0</v>
      </c>
      <c r="AJ105" s="22"/>
      <c r="AK105" s="28">
        <f t="shared" si="24"/>
        <v>960849</v>
      </c>
      <c r="AL105" s="30" t="str">
        <f t="shared" si="25"/>
        <v xml:space="preserve"> </v>
      </c>
      <c r="AM105" s="30" t="str">
        <f t="shared" si="26"/>
        <v xml:space="preserve"> </v>
      </c>
    </row>
    <row r="106" spans="1:39" ht="17.100000000000001" customHeight="1">
      <c r="A106" s="8" t="s">
        <v>233</v>
      </c>
      <c r="B106" s="8" t="s">
        <v>365</v>
      </c>
      <c r="C106" s="8" t="s">
        <v>96</v>
      </c>
      <c r="D106" s="8" t="s">
        <v>370</v>
      </c>
      <c r="E106" s="50">
        <v>635.1</v>
      </c>
      <c r="F106" s="2">
        <f t="shared" si="27"/>
        <v>1115718.2760000001</v>
      </c>
      <c r="G106" s="56">
        <v>190316.78</v>
      </c>
      <c r="H106" s="55">
        <v>54505</v>
      </c>
      <c r="I106" s="34">
        <f t="shared" si="15"/>
        <v>40878.75</v>
      </c>
      <c r="J106" s="35">
        <v>61018</v>
      </c>
      <c r="K106" s="35">
        <v>718</v>
      </c>
      <c r="L106" s="35">
        <v>150691</v>
      </c>
      <c r="M106" s="35">
        <v>64615</v>
      </c>
      <c r="N106" s="2">
        <f t="shared" si="16"/>
        <v>508237.53</v>
      </c>
      <c r="O106" s="4">
        <f t="shared" si="29"/>
        <v>607481</v>
      </c>
      <c r="P106" s="52">
        <v>220</v>
      </c>
      <c r="Q106" s="52">
        <v>81</v>
      </c>
      <c r="R106" s="4">
        <f t="shared" si="18"/>
        <v>24770</v>
      </c>
      <c r="S106" s="6">
        <f t="shared" si="28"/>
        <v>53316.644999999997</v>
      </c>
      <c r="T106" s="57">
        <v>10699173</v>
      </c>
      <c r="U106" s="6">
        <f t="shared" si="19"/>
        <v>10699.173000000001</v>
      </c>
      <c r="V106" s="6">
        <f t="shared" si="20"/>
        <v>42617.471999999994</v>
      </c>
      <c r="W106" s="4">
        <f t="shared" si="21"/>
        <v>852349</v>
      </c>
      <c r="X106" s="19">
        <f t="shared" si="22"/>
        <v>1484600</v>
      </c>
      <c r="Y106" s="20">
        <v>0</v>
      </c>
      <c r="Z106" s="18">
        <v>0</v>
      </c>
      <c r="AA106" s="4">
        <f t="shared" si="23"/>
        <v>1484600</v>
      </c>
      <c r="AB106" s="20"/>
      <c r="AC106" s="20"/>
      <c r="AD106" s="20"/>
      <c r="AE106" s="20"/>
      <c r="AF106" s="20"/>
      <c r="AG106" s="20"/>
      <c r="AH106" s="53">
        <v>0</v>
      </c>
      <c r="AI106" s="53">
        <v>0</v>
      </c>
      <c r="AJ106" s="22"/>
      <c r="AK106" s="28">
        <f t="shared" si="24"/>
        <v>1484600</v>
      </c>
      <c r="AL106" s="30" t="str">
        <f t="shared" si="25"/>
        <v xml:space="preserve"> </v>
      </c>
      <c r="AM106" s="30" t="str">
        <f t="shared" si="26"/>
        <v xml:space="preserve"> </v>
      </c>
    </row>
    <row r="107" spans="1:39" ht="17.100000000000001" customHeight="1">
      <c r="A107" s="8" t="s">
        <v>233</v>
      </c>
      <c r="B107" s="8" t="s">
        <v>365</v>
      </c>
      <c r="C107" s="8" t="s">
        <v>207</v>
      </c>
      <c r="D107" s="8" t="s">
        <v>371</v>
      </c>
      <c r="E107" s="50">
        <v>557.54999999999995</v>
      </c>
      <c r="F107" s="2">
        <f t="shared" si="27"/>
        <v>979481.53799999994</v>
      </c>
      <c r="G107" s="56">
        <v>276332.09000000003</v>
      </c>
      <c r="H107" s="55">
        <v>45019</v>
      </c>
      <c r="I107" s="34">
        <f t="shared" si="15"/>
        <v>33764.25</v>
      </c>
      <c r="J107" s="35">
        <v>50402</v>
      </c>
      <c r="K107" s="35">
        <v>591</v>
      </c>
      <c r="L107" s="35">
        <v>123779</v>
      </c>
      <c r="M107" s="35">
        <v>47906</v>
      </c>
      <c r="N107" s="2">
        <f t="shared" si="16"/>
        <v>532774.34000000008</v>
      </c>
      <c r="O107" s="4">
        <f t="shared" si="29"/>
        <v>446707</v>
      </c>
      <c r="P107" s="52">
        <v>188</v>
      </c>
      <c r="Q107" s="52">
        <v>81</v>
      </c>
      <c r="R107" s="4">
        <f t="shared" si="18"/>
        <v>21167</v>
      </c>
      <c r="S107" s="6">
        <f t="shared" si="28"/>
        <v>46806.322500000002</v>
      </c>
      <c r="T107" s="57">
        <v>16486872</v>
      </c>
      <c r="U107" s="6">
        <f t="shared" si="19"/>
        <v>16486.871999999999</v>
      </c>
      <c r="V107" s="6">
        <f t="shared" si="20"/>
        <v>30319.450500000003</v>
      </c>
      <c r="W107" s="4">
        <f t="shared" si="21"/>
        <v>606389</v>
      </c>
      <c r="X107" s="19">
        <f t="shared" si="22"/>
        <v>1074263</v>
      </c>
      <c r="Y107" s="20">
        <v>0</v>
      </c>
      <c r="Z107" s="18">
        <v>0</v>
      </c>
      <c r="AA107" s="4">
        <f t="shared" si="23"/>
        <v>1074263</v>
      </c>
      <c r="AB107" s="20"/>
      <c r="AC107" s="20"/>
      <c r="AD107" s="20"/>
      <c r="AE107" s="20"/>
      <c r="AF107" s="20"/>
      <c r="AG107" s="20"/>
      <c r="AH107" s="53">
        <v>0</v>
      </c>
      <c r="AI107" s="53">
        <v>0</v>
      </c>
      <c r="AJ107" s="22"/>
      <c r="AK107" s="28">
        <f t="shared" si="24"/>
        <v>1074263</v>
      </c>
      <c r="AL107" s="30" t="str">
        <f t="shared" si="25"/>
        <v xml:space="preserve"> </v>
      </c>
      <c r="AM107" s="30" t="str">
        <f t="shared" si="26"/>
        <v xml:space="preserve"> </v>
      </c>
    </row>
    <row r="108" spans="1:39" ht="17.100000000000001" customHeight="1">
      <c r="A108" s="8" t="s">
        <v>233</v>
      </c>
      <c r="B108" s="8" t="s">
        <v>365</v>
      </c>
      <c r="C108" s="8" t="s">
        <v>29</v>
      </c>
      <c r="D108" s="8" t="s">
        <v>372</v>
      </c>
      <c r="E108" s="50">
        <v>23929.56</v>
      </c>
      <c r="F108" s="2">
        <f t="shared" si="27"/>
        <v>42038493.825600006</v>
      </c>
      <c r="G108" s="56">
        <v>6604503.0499999998</v>
      </c>
      <c r="H108" s="55">
        <v>1971623</v>
      </c>
      <c r="I108" s="34">
        <f t="shared" si="15"/>
        <v>1478717.25</v>
      </c>
      <c r="J108" s="35">
        <v>2207297</v>
      </c>
      <c r="K108" s="35">
        <v>25928</v>
      </c>
      <c r="L108" s="35">
        <v>5436632</v>
      </c>
      <c r="M108" s="35">
        <v>39615</v>
      </c>
      <c r="N108" s="2">
        <f t="shared" si="16"/>
        <v>15792692.300000001</v>
      </c>
      <c r="O108" s="4">
        <f t="shared" si="29"/>
        <v>26245802</v>
      </c>
      <c r="P108" s="52">
        <v>5428</v>
      </c>
      <c r="Q108" s="52">
        <v>33</v>
      </c>
      <c r="R108" s="4">
        <f t="shared" si="18"/>
        <v>248982</v>
      </c>
      <c r="S108" s="6">
        <f t="shared" si="28"/>
        <v>2008886.5619999999</v>
      </c>
      <c r="T108" s="57">
        <v>421474349</v>
      </c>
      <c r="U108" s="6">
        <f t="shared" si="19"/>
        <v>421474.34899999999</v>
      </c>
      <c r="V108" s="6">
        <f t="shared" si="20"/>
        <v>1587412.213</v>
      </c>
      <c r="W108" s="4">
        <f t="shared" si="21"/>
        <v>31748244</v>
      </c>
      <c r="X108" s="19">
        <f t="shared" si="22"/>
        <v>58243028</v>
      </c>
      <c r="Y108" s="20">
        <v>0</v>
      </c>
      <c r="Z108" s="18">
        <v>0</v>
      </c>
      <c r="AA108" s="4">
        <f t="shared" si="23"/>
        <v>58243028</v>
      </c>
      <c r="AB108" s="20"/>
      <c r="AC108" s="20"/>
      <c r="AD108" s="20"/>
      <c r="AE108" s="20"/>
      <c r="AF108" s="20"/>
      <c r="AG108" s="20"/>
      <c r="AH108" s="53">
        <v>0</v>
      </c>
      <c r="AI108" s="53">
        <v>0</v>
      </c>
      <c r="AJ108" s="22"/>
      <c r="AK108" s="28">
        <f t="shared" si="24"/>
        <v>58243028</v>
      </c>
      <c r="AL108" s="30" t="str">
        <f t="shared" si="25"/>
        <v xml:space="preserve"> </v>
      </c>
      <c r="AM108" s="30" t="str">
        <f t="shared" si="26"/>
        <v xml:space="preserve"> </v>
      </c>
    </row>
    <row r="109" spans="1:39" ht="17.100000000000001" customHeight="1">
      <c r="A109" s="8" t="s">
        <v>233</v>
      </c>
      <c r="B109" s="8" t="s">
        <v>365</v>
      </c>
      <c r="C109" s="8" t="s">
        <v>93</v>
      </c>
      <c r="D109" s="8" t="s">
        <v>373</v>
      </c>
      <c r="E109" s="50">
        <v>715.71</v>
      </c>
      <c r="F109" s="2">
        <f t="shared" si="27"/>
        <v>1257330.6996000002</v>
      </c>
      <c r="G109" s="56">
        <v>242802.67</v>
      </c>
      <c r="H109" s="55">
        <v>61355</v>
      </c>
      <c r="I109" s="34">
        <f t="shared" si="15"/>
        <v>46016.25</v>
      </c>
      <c r="J109" s="35">
        <v>68686</v>
      </c>
      <c r="K109" s="35">
        <v>810</v>
      </c>
      <c r="L109" s="35">
        <v>170250</v>
      </c>
      <c r="M109" s="35">
        <v>61074</v>
      </c>
      <c r="N109" s="2">
        <f t="shared" si="16"/>
        <v>589638.92000000004</v>
      </c>
      <c r="O109" s="4">
        <f t="shared" si="29"/>
        <v>667692</v>
      </c>
      <c r="P109" s="52">
        <v>256</v>
      </c>
      <c r="Q109" s="52">
        <v>66</v>
      </c>
      <c r="R109" s="4">
        <f t="shared" si="18"/>
        <v>23485</v>
      </c>
      <c r="S109" s="6">
        <f t="shared" si="28"/>
        <v>60083.854500000001</v>
      </c>
      <c r="T109" s="57">
        <v>14885907</v>
      </c>
      <c r="U109" s="6">
        <f t="shared" si="19"/>
        <v>14885.906999999999</v>
      </c>
      <c r="V109" s="6">
        <f t="shared" si="20"/>
        <v>45197.947500000002</v>
      </c>
      <c r="W109" s="4">
        <f t="shared" si="21"/>
        <v>903959</v>
      </c>
      <c r="X109" s="19">
        <f t="shared" si="22"/>
        <v>1595136</v>
      </c>
      <c r="Y109" s="20">
        <v>0</v>
      </c>
      <c r="Z109" s="18">
        <v>0</v>
      </c>
      <c r="AA109" s="4">
        <f t="shared" si="23"/>
        <v>1595136</v>
      </c>
      <c r="AB109" s="20"/>
      <c r="AC109" s="20"/>
      <c r="AD109" s="20"/>
      <c r="AE109" s="20"/>
      <c r="AF109" s="20"/>
      <c r="AG109" s="20"/>
      <c r="AH109" s="53">
        <v>0</v>
      </c>
      <c r="AI109" s="53">
        <v>0</v>
      </c>
      <c r="AJ109" s="22"/>
      <c r="AK109" s="28">
        <f t="shared" si="24"/>
        <v>1595136</v>
      </c>
      <c r="AL109" s="30" t="str">
        <f t="shared" si="25"/>
        <v xml:space="preserve"> </v>
      </c>
      <c r="AM109" s="30" t="str">
        <f t="shared" si="26"/>
        <v xml:space="preserve"> </v>
      </c>
    </row>
    <row r="110" spans="1:39" ht="17.100000000000001" customHeight="1">
      <c r="A110" s="8" t="s">
        <v>233</v>
      </c>
      <c r="B110" s="8" t="s">
        <v>365</v>
      </c>
      <c r="C110" s="8" t="s">
        <v>13</v>
      </c>
      <c r="D110" s="8" t="s">
        <v>374</v>
      </c>
      <c r="E110" s="50">
        <v>3555.18</v>
      </c>
      <c r="F110" s="2">
        <f t="shared" si="27"/>
        <v>6245598.0167999994</v>
      </c>
      <c r="G110" s="56">
        <v>1203193.1599999999</v>
      </c>
      <c r="H110" s="55">
        <v>317354</v>
      </c>
      <c r="I110" s="34">
        <f t="shared" si="15"/>
        <v>238015.5</v>
      </c>
      <c r="J110" s="35">
        <v>355303</v>
      </c>
      <c r="K110" s="35">
        <v>4160</v>
      </c>
      <c r="L110" s="35">
        <v>865263</v>
      </c>
      <c r="M110" s="35">
        <v>116463</v>
      </c>
      <c r="N110" s="2">
        <f t="shared" si="16"/>
        <v>2782397.66</v>
      </c>
      <c r="O110" s="4">
        <f t="shared" si="29"/>
        <v>3463200</v>
      </c>
      <c r="P110" s="52">
        <v>1385</v>
      </c>
      <c r="Q110" s="52">
        <v>33</v>
      </c>
      <c r="R110" s="4">
        <f t="shared" si="18"/>
        <v>63530</v>
      </c>
      <c r="S110" s="6">
        <f t="shared" si="28"/>
        <v>298457.36099999998</v>
      </c>
      <c r="T110" s="57">
        <v>71875338</v>
      </c>
      <c r="U110" s="6">
        <f t="shared" si="19"/>
        <v>71875.338000000003</v>
      </c>
      <c r="V110" s="6">
        <f t="shared" si="20"/>
        <v>226582.02299999999</v>
      </c>
      <c r="W110" s="4">
        <f t="shared" si="21"/>
        <v>4531640</v>
      </c>
      <c r="X110" s="19">
        <f t="shared" si="22"/>
        <v>8058370</v>
      </c>
      <c r="Y110" s="20">
        <v>0</v>
      </c>
      <c r="Z110" s="18">
        <v>0</v>
      </c>
      <c r="AA110" s="4">
        <f t="shared" si="23"/>
        <v>8058370</v>
      </c>
      <c r="AB110" s="20"/>
      <c r="AC110" s="20"/>
      <c r="AD110" s="20"/>
      <c r="AE110" s="20"/>
      <c r="AF110" s="20"/>
      <c r="AG110" s="20"/>
      <c r="AH110" s="53">
        <v>0</v>
      </c>
      <c r="AI110" s="53">
        <v>0</v>
      </c>
      <c r="AJ110" s="22"/>
      <c r="AK110" s="28">
        <f t="shared" si="24"/>
        <v>8058370</v>
      </c>
      <c r="AL110" s="30" t="str">
        <f t="shared" si="25"/>
        <v xml:space="preserve"> </v>
      </c>
      <c r="AM110" s="30" t="str">
        <f t="shared" si="26"/>
        <v xml:space="preserve"> </v>
      </c>
    </row>
    <row r="111" spans="1:39" ht="17.100000000000001" customHeight="1">
      <c r="A111" s="8" t="s">
        <v>233</v>
      </c>
      <c r="B111" s="8" t="s">
        <v>365</v>
      </c>
      <c r="C111" s="8" t="s">
        <v>30</v>
      </c>
      <c r="D111" s="8" t="s">
        <v>375</v>
      </c>
      <c r="E111" s="50">
        <v>533.13</v>
      </c>
      <c r="F111" s="2">
        <f t="shared" si="27"/>
        <v>936581.45880000002</v>
      </c>
      <c r="G111" s="56">
        <v>164155.99</v>
      </c>
      <c r="H111" s="55">
        <v>32925</v>
      </c>
      <c r="I111" s="34">
        <f t="shared" si="15"/>
        <v>24693.75</v>
      </c>
      <c r="J111" s="35">
        <v>36863</v>
      </c>
      <c r="K111" s="35">
        <v>431</v>
      </c>
      <c r="L111" s="35">
        <v>89425</v>
      </c>
      <c r="M111" s="35">
        <v>188908</v>
      </c>
      <c r="N111" s="2">
        <f t="shared" si="16"/>
        <v>504476.74</v>
      </c>
      <c r="O111" s="4">
        <f t="shared" si="29"/>
        <v>432105</v>
      </c>
      <c r="P111" s="52">
        <v>143</v>
      </c>
      <c r="Q111" s="52">
        <v>136</v>
      </c>
      <c r="R111" s="4">
        <f t="shared" si="18"/>
        <v>27033</v>
      </c>
      <c r="S111" s="6">
        <f t="shared" si="28"/>
        <v>44756.263500000001</v>
      </c>
      <c r="T111" s="57">
        <v>9692785</v>
      </c>
      <c r="U111" s="6">
        <f t="shared" si="19"/>
        <v>9692.7849999999999</v>
      </c>
      <c r="V111" s="6">
        <f t="shared" si="20"/>
        <v>35063.478499999997</v>
      </c>
      <c r="W111" s="4">
        <f t="shared" si="21"/>
        <v>701270</v>
      </c>
      <c r="X111" s="19">
        <f t="shared" si="22"/>
        <v>1160408</v>
      </c>
      <c r="Y111" s="20">
        <v>0</v>
      </c>
      <c r="Z111" s="18">
        <v>0</v>
      </c>
      <c r="AA111" s="4">
        <f t="shared" si="23"/>
        <v>1160408</v>
      </c>
      <c r="AB111" s="20"/>
      <c r="AC111" s="20"/>
      <c r="AD111" s="20"/>
      <c r="AE111" s="20"/>
      <c r="AF111" s="20"/>
      <c r="AG111" s="20"/>
      <c r="AH111" s="53">
        <v>0</v>
      </c>
      <c r="AI111" s="53">
        <v>0</v>
      </c>
      <c r="AJ111" s="22"/>
      <c r="AK111" s="28">
        <f t="shared" si="24"/>
        <v>1160408</v>
      </c>
      <c r="AL111" s="30" t="str">
        <f t="shared" si="25"/>
        <v xml:space="preserve"> </v>
      </c>
      <c r="AM111" s="30" t="str">
        <f t="shared" si="26"/>
        <v xml:space="preserve"> </v>
      </c>
    </row>
    <row r="112" spans="1:39" ht="17.100000000000001" customHeight="1">
      <c r="A112" s="8" t="s">
        <v>127</v>
      </c>
      <c r="B112" s="8" t="s">
        <v>376</v>
      </c>
      <c r="C112" s="8" t="s">
        <v>51</v>
      </c>
      <c r="D112" s="8" t="s">
        <v>377</v>
      </c>
      <c r="E112" s="50">
        <v>1023.82</v>
      </c>
      <c r="F112" s="2">
        <f t="shared" si="27"/>
        <v>1798606.0232000002</v>
      </c>
      <c r="G112" s="56">
        <v>289076.46999999997</v>
      </c>
      <c r="H112" s="55">
        <v>94275</v>
      </c>
      <c r="I112" s="34">
        <f t="shared" si="15"/>
        <v>70706.25</v>
      </c>
      <c r="J112" s="35">
        <v>102624</v>
      </c>
      <c r="K112" s="35">
        <v>15241</v>
      </c>
      <c r="L112" s="35">
        <v>255179</v>
      </c>
      <c r="M112" s="35">
        <v>179991</v>
      </c>
      <c r="N112" s="2">
        <f t="shared" si="16"/>
        <v>912817.72</v>
      </c>
      <c r="O112" s="4">
        <f t="shared" si="29"/>
        <v>885788</v>
      </c>
      <c r="P112" s="52">
        <v>113</v>
      </c>
      <c r="Q112" s="52">
        <v>130</v>
      </c>
      <c r="R112" s="4">
        <f t="shared" si="18"/>
        <v>20419</v>
      </c>
      <c r="S112" s="6">
        <f t="shared" si="28"/>
        <v>85949.688999999998</v>
      </c>
      <c r="T112" s="57">
        <v>17593555</v>
      </c>
      <c r="U112" s="6">
        <f t="shared" si="19"/>
        <v>17593.555</v>
      </c>
      <c r="V112" s="6">
        <f t="shared" si="20"/>
        <v>68356.133999999991</v>
      </c>
      <c r="W112" s="4">
        <f t="shared" si="21"/>
        <v>1367123</v>
      </c>
      <c r="X112" s="19">
        <f t="shared" si="22"/>
        <v>2273330</v>
      </c>
      <c r="Y112" s="20">
        <v>0</v>
      </c>
      <c r="Z112" s="18">
        <v>0</v>
      </c>
      <c r="AA112" s="4">
        <f t="shared" si="23"/>
        <v>2273330</v>
      </c>
      <c r="AB112" s="20"/>
      <c r="AC112" s="20"/>
      <c r="AD112" s="20"/>
      <c r="AE112" s="20"/>
      <c r="AF112" s="20"/>
      <c r="AG112" s="20"/>
      <c r="AH112" s="53">
        <v>0</v>
      </c>
      <c r="AI112" s="53">
        <v>0</v>
      </c>
      <c r="AJ112" s="22"/>
      <c r="AK112" s="28">
        <f t="shared" si="24"/>
        <v>2273330</v>
      </c>
      <c r="AL112" s="30" t="str">
        <f t="shared" si="25"/>
        <v xml:space="preserve"> </v>
      </c>
      <c r="AM112" s="30" t="str">
        <f t="shared" si="26"/>
        <v xml:space="preserve"> </v>
      </c>
    </row>
    <row r="113" spans="1:39" ht="17.100000000000001" customHeight="1">
      <c r="A113" s="8" t="s">
        <v>127</v>
      </c>
      <c r="B113" s="8" t="s">
        <v>376</v>
      </c>
      <c r="C113" s="8" t="s">
        <v>128</v>
      </c>
      <c r="D113" s="8" t="s">
        <v>378</v>
      </c>
      <c r="E113" s="50">
        <v>377.16</v>
      </c>
      <c r="F113" s="2">
        <f t="shared" si="27"/>
        <v>662579.60160000005</v>
      </c>
      <c r="G113" s="56">
        <v>144840</v>
      </c>
      <c r="H113" s="55">
        <v>27217</v>
      </c>
      <c r="I113" s="34">
        <f t="shared" si="15"/>
        <v>20412.75</v>
      </c>
      <c r="J113" s="35">
        <v>29808</v>
      </c>
      <c r="K113" s="35">
        <v>4391</v>
      </c>
      <c r="L113" s="35">
        <v>72144</v>
      </c>
      <c r="M113" s="35">
        <v>54801</v>
      </c>
      <c r="N113" s="2">
        <f t="shared" si="16"/>
        <v>326396.75</v>
      </c>
      <c r="O113" s="4">
        <f t="shared" si="29"/>
        <v>336183</v>
      </c>
      <c r="P113" s="52">
        <v>73</v>
      </c>
      <c r="Q113" s="52">
        <v>152</v>
      </c>
      <c r="R113" s="4">
        <f t="shared" si="18"/>
        <v>15423</v>
      </c>
      <c r="S113" s="6">
        <f t="shared" si="28"/>
        <v>31662.581999999999</v>
      </c>
      <c r="T113" s="57">
        <v>8707134</v>
      </c>
      <c r="U113" s="6">
        <f t="shared" si="19"/>
        <v>8707.134</v>
      </c>
      <c r="V113" s="6">
        <f t="shared" si="20"/>
        <v>22955.447999999997</v>
      </c>
      <c r="W113" s="4">
        <f t="shared" si="21"/>
        <v>459109</v>
      </c>
      <c r="X113" s="19">
        <f t="shared" si="22"/>
        <v>810715</v>
      </c>
      <c r="Y113" s="20">
        <v>0</v>
      </c>
      <c r="Z113" s="18">
        <v>0</v>
      </c>
      <c r="AA113" s="4">
        <f t="shared" si="23"/>
        <v>810715</v>
      </c>
      <c r="AB113" s="20"/>
      <c r="AC113" s="20"/>
      <c r="AD113" s="20"/>
      <c r="AE113" s="20"/>
      <c r="AF113" s="20"/>
      <c r="AG113" s="20"/>
      <c r="AH113" s="53">
        <v>0</v>
      </c>
      <c r="AI113" s="53">
        <v>0</v>
      </c>
      <c r="AJ113" s="22"/>
      <c r="AK113" s="28">
        <f t="shared" si="24"/>
        <v>810715</v>
      </c>
      <c r="AL113" s="30" t="str">
        <f t="shared" si="25"/>
        <v xml:space="preserve"> </v>
      </c>
      <c r="AM113" s="30" t="str">
        <f t="shared" si="26"/>
        <v xml:space="preserve"> </v>
      </c>
    </row>
    <row r="114" spans="1:39" ht="17.100000000000001" customHeight="1">
      <c r="A114" s="8" t="s">
        <v>127</v>
      </c>
      <c r="B114" s="8" t="s">
        <v>376</v>
      </c>
      <c r="C114" s="8" t="s">
        <v>129</v>
      </c>
      <c r="D114" s="8" t="s">
        <v>379</v>
      </c>
      <c r="E114" s="50">
        <v>400.59</v>
      </c>
      <c r="F114" s="2">
        <f t="shared" si="27"/>
        <v>703740.48839999991</v>
      </c>
      <c r="G114" s="56">
        <v>153348.21</v>
      </c>
      <c r="H114" s="55">
        <v>28768</v>
      </c>
      <c r="I114" s="34">
        <f t="shared" si="15"/>
        <v>21576</v>
      </c>
      <c r="J114" s="35">
        <v>31430</v>
      </c>
      <c r="K114" s="35">
        <v>4645</v>
      </c>
      <c r="L114" s="35">
        <v>77025</v>
      </c>
      <c r="M114" s="35">
        <v>59893</v>
      </c>
      <c r="N114" s="2">
        <f t="shared" si="16"/>
        <v>347917.20999999996</v>
      </c>
      <c r="O114" s="4">
        <f t="shared" si="29"/>
        <v>355823</v>
      </c>
      <c r="P114" s="52">
        <v>133</v>
      </c>
      <c r="Q114" s="52">
        <v>123</v>
      </c>
      <c r="R114" s="4">
        <f t="shared" si="18"/>
        <v>22739</v>
      </c>
      <c r="S114" s="6">
        <f t="shared" si="28"/>
        <v>33629.530500000001</v>
      </c>
      <c r="T114" s="57">
        <v>9342086</v>
      </c>
      <c r="U114" s="6">
        <f t="shared" si="19"/>
        <v>9342.0859999999993</v>
      </c>
      <c r="V114" s="6">
        <f t="shared" si="20"/>
        <v>24287.444500000001</v>
      </c>
      <c r="W114" s="4">
        <f t="shared" si="21"/>
        <v>485749</v>
      </c>
      <c r="X114" s="19">
        <f t="shared" si="22"/>
        <v>864311</v>
      </c>
      <c r="Y114" s="20">
        <v>0</v>
      </c>
      <c r="Z114" s="18">
        <v>0</v>
      </c>
      <c r="AA114" s="4">
        <f t="shared" si="23"/>
        <v>864311</v>
      </c>
      <c r="AB114" s="20"/>
      <c r="AC114" s="20"/>
      <c r="AD114" s="20"/>
      <c r="AE114" s="20"/>
      <c r="AF114" s="20"/>
      <c r="AG114" s="20"/>
      <c r="AH114" s="53">
        <v>0</v>
      </c>
      <c r="AI114" s="53">
        <v>0</v>
      </c>
      <c r="AJ114" s="22"/>
      <c r="AK114" s="28">
        <f t="shared" si="24"/>
        <v>864311</v>
      </c>
      <c r="AL114" s="30" t="str">
        <f t="shared" si="25"/>
        <v xml:space="preserve"> </v>
      </c>
      <c r="AM114" s="30" t="str">
        <f t="shared" si="26"/>
        <v xml:space="preserve"> </v>
      </c>
    </row>
    <row r="115" spans="1:39" ht="17.100000000000001" customHeight="1">
      <c r="A115" s="8" t="s">
        <v>236</v>
      </c>
      <c r="B115" s="8" t="s">
        <v>380</v>
      </c>
      <c r="C115" s="8" t="s">
        <v>204</v>
      </c>
      <c r="D115" s="8" t="s">
        <v>841</v>
      </c>
      <c r="E115" s="50">
        <v>88.81</v>
      </c>
      <c r="F115" s="2">
        <f t="shared" si="27"/>
        <v>156017.85560000001</v>
      </c>
      <c r="G115" s="56">
        <v>132136.93</v>
      </c>
      <c r="H115" s="55">
        <v>9628</v>
      </c>
      <c r="I115" s="34">
        <f t="shared" si="15"/>
        <v>7221</v>
      </c>
      <c r="J115" s="35">
        <v>7409</v>
      </c>
      <c r="K115" s="35">
        <v>0</v>
      </c>
      <c r="L115" s="35">
        <v>0</v>
      </c>
      <c r="M115" s="35">
        <v>42041</v>
      </c>
      <c r="N115" s="2">
        <f t="shared" si="16"/>
        <v>188807.93</v>
      </c>
      <c r="O115" s="4">
        <f t="shared" si="29"/>
        <v>0</v>
      </c>
      <c r="P115" s="52">
        <v>25</v>
      </c>
      <c r="Q115" s="52">
        <v>167</v>
      </c>
      <c r="R115" s="4">
        <f t="shared" si="18"/>
        <v>5803</v>
      </c>
      <c r="S115" s="6">
        <f t="shared" si="28"/>
        <v>7455.5995000000003</v>
      </c>
      <c r="T115" s="57">
        <v>7161893</v>
      </c>
      <c r="U115" s="6">
        <f t="shared" si="19"/>
        <v>7161.893</v>
      </c>
      <c r="V115" s="6">
        <f t="shared" si="20"/>
        <v>293.70650000000023</v>
      </c>
      <c r="W115" s="4">
        <f t="shared" si="21"/>
        <v>5874</v>
      </c>
      <c r="X115" s="19">
        <f t="shared" si="22"/>
        <v>11677</v>
      </c>
      <c r="Y115" s="20">
        <v>0</v>
      </c>
      <c r="Z115" s="18">
        <v>0</v>
      </c>
      <c r="AA115" s="4">
        <f t="shared" si="23"/>
        <v>11677</v>
      </c>
      <c r="AB115" s="20">
        <v>341</v>
      </c>
      <c r="AC115" s="20"/>
      <c r="AD115" s="20"/>
      <c r="AE115" s="20"/>
      <c r="AF115" s="20"/>
      <c r="AG115" s="20">
        <v>1427</v>
      </c>
      <c r="AH115" s="53">
        <v>0</v>
      </c>
      <c r="AI115" s="53">
        <v>0</v>
      </c>
      <c r="AJ115" s="22"/>
      <c r="AK115" s="28">
        <f t="shared" si="24"/>
        <v>9909</v>
      </c>
      <c r="AL115" s="30">
        <f t="shared" si="25"/>
        <v>1</v>
      </c>
      <c r="AM115" s="30" t="str">
        <f t="shared" si="26"/>
        <v xml:space="preserve"> </v>
      </c>
    </row>
    <row r="116" spans="1:39" ht="17.100000000000001" customHeight="1">
      <c r="A116" s="8" t="s">
        <v>236</v>
      </c>
      <c r="B116" s="8" t="s">
        <v>380</v>
      </c>
      <c r="C116" s="8" t="s">
        <v>191</v>
      </c>
      <c r="D116" s="8" t="s">
        <v>381</v>
      </c>
      <c r="E116" s="50">
        <v>1024.76</v>
      </c>
      <c r="F116" s="2">
        <f t="shared" si="27"/>
        <v>1800257.3776</v>
      </c>
      <c r="G116" s="56">
        <v>1045230.39</v>
      </c>
      <c r="H116" s="55">
        <v>130642</v>
      </c>
      <c r="I116" s="34">
        <f t="shared" si="15"/>
        <v>97981.5</v>
      </c>
      <c r="J116" s="35">
        <v>93714</v>
      </c>
      <c r="K116" s="35">
        <v>261</v>
      </c>
      <c r="L116" s="35">
        <v>229662</v>
      </c>
      <c r="M116" s="35">
        <v>38915</v>
      </c>
      <c r="N116" s="2">
        <f t="shared" si="16"/>
        <v>1505763.8900000001</v>
      </c>
      <c r="O116" s="4">
        <f t="shared" si="29"/>
        <v>294493</v>
      </c>
      <c r="P116" s="52">
        <v>573</v>
      </c>
      <c r="Q116" s="52">
        <v>35</v>
      </c>
      <c r="R116" s="4">
        <f t="shared" si="18"/>
        <v>27876</v>
      </c>
      <c r="S116" s="6">
        <f t="shared" si="28"/>
        <v>86028.601999999999</v>
      </c>
      <c r="T116" s="57">
        <v>63860384</v>
      </c>
      <c r="U116" s="6">
        <f t="shared" si="19"/>
        <v>63860.383999999998</v>
      </c>
      <c r="V116" s="6">
        <f t="shared" si="20"/>
        <v>22168.218000000001</v>
      </c>
      <c r="W116" s="4">
        <f t="shared" si="21"/>
        <v>443364</v>
      </c>
      <c r="X116" s="19">
        <f t="shared" si="22"/>
        <v>765733</v>
      </c>
      <c r="Y116" s="20">
        <v>0</v>
      </c>
      <c r="Z116" s="18">
        <v>0</v>
      </c>
      <c r="AA116" s="4">
        <f t="shared" si="23"/>
        <v>765733</v>
      </c>
      <c r="AB116" s="20"/>
      <c r="AC116" s="20"/>
      <c r="AD116" s="20"/>
      <c r="AE116" s="20"/>
      <c r="AF116" s="20"/>
      <c r="AG116" s="20"/>
      <c r="AH116" s="53">
        <v>0</v>
      </c>
      <c r="AI116" s="53">
        <v>0</v>
      </c>
      <c r="AJ116" s="22"/>
      <c r="AK116" s="28">
        <f t="shared" si="24"/>
        <v>765733</v>
      </c>
      <c r="AL116" s="30" t="str">
        <f t="shared" si="25"/>
        <v xml:space="preserve"> </v>
      </c>
      <c r="AM116" s="30" t="str">
        <f t="shared" si="26"/>
        <v xml:space="preserve"> </v>
      </c>
    </row>
    <row r="117" spans="1:39" ht="17.100000000000001" customHeight="1">
      <c r="A117" s="8" t="s">
        <v>236</v>
      </c>
      <c r="B117" s="8" t="s">
        <v>380</v>
      </c>
      <c r="C117" s="8" t="s">
        <v>237</v>
      </c>
      <c r="D117" s="8" t="s">
        <v>382</v>
      </c>
      <c r="E117" s="50">
        <v>729.48</v>
      </c>
      <c r="F117" s="2">
        <f t="shared" si="27"/>
        <v>1281521.2848</v>
      </c>
      <c r="G117" s="56">
        <v>220945.13</v>
      </c>
      <c r="H117" s="55">
        <v>75264</v>
      </c>
      <c r="I117" s="34">
        <f t="shared" si="15"/>
        <v>56448</v>
      </c>
      <c r="J117" s="35">
        <v>49381</v>
      </c>
      <c r="K117" s="35">
        <v>139</v>
      </c>
      <c r="L117" s="35">
        <v>122361</v>
      </c>
      <c r="M117" s="35">
        <v>126167</v>
      </c>
      <c r="N117" s="2">
        <f t="shared" si="16"/>
        <v>575441.13</v>
      </c>
      <c r="O117" s="4">
        <f t="shared" ref="O117:O148" si="30">IF(F117&gt;N117,ROUND(SUM(F117-N117),0),0)</f>
        <v>706080</v>
      </c>
      <c r="P117" s="52">
        <v>175</v>
      </c>
      <c r="Q117" s="52">
        <v>119</v>
      </c>
      <c r="R117" s="4">
        <f t="shared" si="18"/>
        <v>28947</v>
      </c>
      <c r="S117" s="6">
        <f t="shared" si="28"/>
        <v>61239.845999999998</v>
      </c>
      <c r="T117" s="57">
        <v>14110305</v>
      </c>
      <c r="U117" s="6">
        <f t="shared" si="19"/>
        <v>14110.305</v>
      </c>
      <c r="V117" s="6">
        <f t="shared" si="20"/>
        <v>47129.540999999997</v>
      </c>
      <c r="W117" s="4">
        <f t="shared" si="21"/>
        <v>942591</v>
      </c>
      <c r="X117" s="19">
        <f t="shared" si="22"/>
        <v>1677618</v>
      </c>
      <c r="Y117" s="20">
        <v>0</v>
      </c>
      <c r="Z117" s="18">
        <v>0</v>
      </c>
      <c r="AA117" s="4">
        <f t="shared" si="23"/>
        <v>1677618</v>
      </c>
      <c r="AB117" s="20"/>
      <c r="AC117" s="20"/>
      <c r="AD117" s="20"/>
      <c r="AE117" s="20"/>
      <c r="AF117" s="20"/>
      <c r="AG117" s="20"/>
      <c r="AH117" s="53">
        <v>0</v>
      </c>
      <c r="AI117" s="53">
        <v>0</v>
      </c>
      <c r="AJ117" s="22"/>
      <c r="AK117" s="28">
        <f t="shared" si="24"/>
        <v>1677618</v>
      </c>
      <c r="AL117" s="30" t="str">
        <f t="shared" si="25"/>
        <v xml:space="preserve"> </v>
      </c>
      <c r="AM117" s="30" t="str">
        <f t="shared" si="26"/>
        <v xml:space="preserve"> </v>
      </c>
    </row>
    <row r="118" spans="1:39" ht="12.75">
      <c r="A118" s="8" t="s">
        <v>236</v>
      </c>
      <c r="B118" s="8" t="s">
        <v>380</v>
      </c>
      <c r="C118" s="8" t="s">
        <v>26</v>
      </c>
      <c r="D118" s="8" t="s">
        <v>383</v>
      </c>
      <c r="E118" s="50">
        <v>396.4</v>
      </c>
      <c r="F118" s="2">
        <f t="shared" si="27"/>
        <v>696379.66399999999</v>
      </c>
      <c r="G118" s="56">
        <v>139827.75</v>
      </c>
      <c r="H118" s="55">
        <v>48079</v>
      </c>
      <c r="I118" s="34">
        <f t="shared" si="15"/>
        <v>36059.25</v>
      </c>
      <c r="J118" s="35">
        <v>32175</v>
      </c>
      <c r="K118" s="35">
        <v>91</v>
      </c>
      <c r="L118" s="35">
        <v>78784</v>
      </c>
      <c r="M118" s="35">
        <v>143027</v>
      </c>
      <c r="N118" s="2">
        <f t="shared" si="16"/>
        <v>429964</v>
      </c>
      <c r="O118" s="4">
        <f t="shared" si="30"/>
        <v>266416</v>
      </c>
      <c r="P118" s="52">
        <v>141</v>
      </c>
      <c r="Q118" s="52">
        <v>119</v>
      </c>
      <c r="R118" s="4">
        <f t="shared" si="18"/>
        <v>23323</v>
      </c>
      <c r="S118" s="6">
        <f t="shared" si="28"/>
        <v>33277.78</v>
      </c>
      <c r="T118" s="57">
        <v>8230003</v>
      </c>
      <c r="U118" s="6">
        <f t="shared" si="19"/>
        <v>8230.0030000000006</v>
      </c>
      <c r="V118" s="6">
        <f t="shared" si="20"/>
        <v>25047.776999999998</v>
      </c>
      <c r="W118" s="4">
        <f t="shared" si="21"/>
        <v>500956</v>
      </c>
      <c r="X118" s="19">
        <f t="shared" si="22"/>
        <v>790695</v>
      </c>
      <c r="Y118" s="20">
        <v>0</v>
      </c>
      <c r="Z118" s="18">
        <v>0</v>
      </c>
      <c r="AA118" s="4">
        <f t="shared" si="23"/>
        <v>790695</v>
      </c>
      <c r="AB118" s="20"/>
      <c r="AC118" s="20"/>
      <c r="AD118" s="20"/>
      <c r="AE118" s="20"/>
      <c r="AF118" s="20"/>
      <c r="AG118" s="20"/>
      <c r="AH118" s="53">
        <v>3000</v>
      </c>
      <c r="AI118" s="53">
        <v>0</v>
      </c>
      <c r="AJ118" s="22"/>
      <c r="AK118" s="28">
        <f t="shared" si="24"/>
        <v>793695</v>
      </c>
      <c r="AL118" s="30" t="str">
        <f t="shared" si="25"/>
        <v xml:space="preserve"> </v>
      </c>
      <c r="AM118" s="30" t="str">
        <f t="shared" si="26"/>
        <v xml:space="preserve"> </v>
      </c>
    </row>
    <row r="119" spans="1:39" ht="17.100000000000001" customHeight="1">
      <c r="A119" s="8" t="s">
        <v>236</v>
      </c>
      <c r="B119" s="8" t="s">
        <v>380</v>
      </c>
      <c r="C119" s="8" t="s">
        <v>174</v>
      </c>
      <c r="D119" s="8" t="s">
        <v>384</v>
      </c>
      <c r="E119" s="50">
        <v>2628.7</v>
      </c>
      <c r="F119" s="2">
        <f t="shared" si="27"/>
        <v>4617995.0120000001</v>
      </c>
      <c r="G119" s="56">
        <v>822324.55</v>
      </c>
      <c r="H119" s="55">
        <v>334448</v>
      </c>
      <c r="I119" s="34">
        <f t="shared" si="15"/>
        <v>250836</v>
      </c>
      <c r="J119" s="35">
        <v>231418</v>
      </c>
      <c r="K119" s="35">
        <v>647</v>
      </c>
      <c r="L119" s="35">
        <v>571355</v>
      </c>
      <c r="M119" s="35">
        <v>99961</v>
      </c>
      <c r="N119" s="2">
        <f t="shared" si="16"/>
        <v>1976541.55</v>
      </c>
      <c r="O119" s="4">
        <f t="shared" si="30"/>
        <v>2641453</v>
      </c>
      <c r="P119" s="52">
        <v>762</v>
      </c>
      <c r="Q119" s="52">
        <v>70</v>
      </c>
      <c r="R119" s="4">
        <f t="shared" si="18"/>
        <v>74143</v>
      </c>
      <c r="S119" s="6">
        <f t="shared" si="28"/>
        <v>220679.36499999999</v>
      </c>
      <c r="T119" s="57">
        <v>51051656</v>
      </c>
      <c r="U119" s="6">
        <f t="shared" si="19"/>
        <v>51051.656000000003</v>
      </c>
      <c r="V119" s="6">
        <f t="shared" si="20"/>
        <v>169627.70899999997</v>
      </c>
      <c r="W119" s="4">
        <f t="shared" si="21"/>
        <v>3392554</v>
      </c>
      <c r="X119" s="19">
        <f t="shared" si="22"/>
        <v>6108150</v>
      </c>
      <c r="Y119" s="20">
        <v>0</v>
      </c>
      <c r="Z119" s="18">
        <v>0</v>
      </c>
      <c r="AA119" s="4">
        <f t="shared" si="23"/>
        <v>6108150</v>
      </c>
      <c r="AB119" s="20"/>
      <c r="AC119" s="20"/>
      <c r="AD119" s="20"/>
      <c r="AE119" s="20"/>
      <c r="AF119" s="20"/>
      <c r="AG119" s="20"/>
      <c r="AH119" s="53">
        <v>6581</v>
      </c>
      <c r="AI119" s="53">
        <v>0</v>
      </c>
      <c r="AJ119" s="22"/>
      <c r="AK119" s="28">
        <f t="shared" si="24"/>
        <v>6114731</v>
      </c>
      <c r="AL119" s="30" t="str">
        <f t="shared" si="25"/>
        <v xml:space="preserve"> </v>
      </c>
      <c r="AM119" s="30" t="str">
        <f t="shared" si="26"/>
        <v xml:space="preserve"> </v>
      </c>
    </row>
    <row r="120" spans="1:39" ht="17.100000000000001" customHeight="1">
      <c r="A120" s="8" t="s">
        <v>175</v>
      </c>
      <c r="B120" s="8" t="s">
        <v>385</v>
      </c>
      <c r="C120" s="8" t="s">
        <v>130</v>
      </c>
      <c r="D120" s="8" t="s">
        <v>386</v>
      </c>
      <c r="E120" s="50">
        <v>1359.2</v>
      </c>
      <c r="F120" s="2">
        <f t="shared" si="27"/>
        <v>2387788.1920000003</v>
      </c>
      <c r="G120" s="56">
        <v>287506.24</v>
      </c>
      <c r="H120" s="55">
        <v>131357</v>
      </c>
      <c r="I120" s="34">
        <f t="shared" si="15"/>
        <v>98517.75</v>
      </c>
      <c r="J120" s="35">
        <v>134018</v>
      </c>
      <c r="K120" s="35">
        <v>0</v>
      </c>
      <c r="L120" s="35">
        <v>0</v>
      </c>
      <c r="M120" s="35">
        <v>1085</v>
      </c>
      <c r="N120" s="2">
        <f t="shared" si="16"/>
        <v>521126.99</v>
      </c>
      <c r="O120" s="4">
        <f t="shared" si="30"/>
        <v>1866661</v>
      </c>
      <c r="P120" s="52">
        <v>835</v>
      </c>
      <c r="Q120" s="52">
        <v>33</v>
      </c>
      <c r="R120" s="4">
        <f t="shared" si="18"/>
        <v>38301</v>
      </c>
      <c r="S120" s="6">
        <f t="shared" si="28"/>
        <v>114104.84</v>
      </c>
      <c r="T120" s="57">
        <v>17530868</v>
      </c>
      <c r="U120" s="6">
        <f t="shared" si="19"/>
        <v>17530.867999999999</v>
      </c>
      <c r="V120" s="6">
        <f t="shared" si="20"/>
        <v>96573.971999999994</v>
      </c>
      <c r="W120" s="4">
        <f t="shared" si="21"/>
        <v>1931479</v>
      </c>
      <c r="X120" s="19">
        <f t="shared" si="22"/>
        <v>3836441</v>
      </c>
      <c r="Y120" s="20">
        <v>0</v>
      </c>
      <c r="Z120" s="18">
        <v>0</v>
      </c>
      <c r="AA120" s="4">
        <f t="shared" si="23"/>
        <v>3836441</v>
      </c>
      <c r="AB120" s="20"/>
      <c r="AC120" s="20"/>
      <c r="AD120" s="20"/>
      <c r="AE120" s="20"/>
      <c r="AF120" s="20"/>
      <c r="AG120" s="20"/>
      <c r="AH120" s="53">
        <v>0</v>
      </c>
      <c r="AI120" s="53">
        <v>0</v>
      </c>
      <c r="AJ120" s="22"/>
      <c r="AK120" s="28">
        <f t="shared" si="24"/>
        <v>3836441</v>
      </c>
      <c r="AL120" s="30" t="str">
        <f t="shared" si="25"/>
        <v xml:space="preserve"> </v>
      </c>
      <c r="AM120" s="30" t="str">
        <f t="shared" si="26"/>
        <v xml:space="preserve"> </v>
      </c>
    </row>
    <row r="121" spans="1:39" ht="17.100000000000001" customHeight="1">
      <c r="A121" s="8" t="s">
        <v>175</v>
      </c>
      <c r="B121" s="8" t="s">
        <v>385</v>
      </c>
      <c r="C121" s="8" t="s">
        <v>131</v>
      </c>
      <c r="D121" s="8" t="s">
        <v>387</v>
      </c>
      <c r="E121" s="50">
        <v>155.97999999999999</v>
      </c>
      <c r="F121" s="2">
        <f t="shared" si="27"/>
        <v>274019.42479999998</v>
      </c>
      <c r="G121" s="56">
        <v>84390.32</v>
      </c>
      <c r="H121" s="55">
        <v>13971</v>
      </c>
      <c r="I121" s="34">
        <f t="shared" si="15"/>
        <v>10478.25</v>
      </c>
      <c r="J121" s="35">
        <v>14263</v>
      </c>
      <c r="K121" s="35">
        <v>0</v>
      </c>
      <c r="L121" s="35">
        <v>0</v>
      </c>
      <c r="M121" s="35">
        <v>49104</v>
      </c>
      <c r="N121" s="2">
        <f t="shared" si="16"/>
        <v>158235.57</v>
      </c>
      <c r="O121" s="4">
        <f t="shared" si="30"/>
        <v>115784</v>
      </c>
      <c r="P121" s="52">
        <v>54</v>
      </c>
      <c r="Q121" s="52">
        <v>92</v>
      </c>
      <c r="R121" s="4">
        <f t="shared" si="18"/>
        <v>6906</v>
      </c>
      <c r="S121" s="6">
        <f t="shared" si="28"/>
        <v>13094.521000000001</v>
      </c>
      <c r="T121" s="57">
        <v>5196448</v>
      </c>
      <c r="U121" s="6">
        <f t="shared" si="19"/>
        <v>5196.4480000000003</v>
      </c>
      <c r="V121" s="6">
        <f t="shared" si="20"/>
        <v>7898.0730000000003</v>
      </c>
      <c r="W121" s="4">
        <f t="shared" si="21"/>
        <v>157961</v>
      </c>
      <c r="X121" s="19">
        <f t="shared" si="22"/>
        <v>280651</v>
      </c>
      <c r="Y121" s="20">
        <v>0</v>
      </c>
      <c r="Z121" s="18">
        <v>0</v>
      </c>
      <c r="AA121" s="4">
        <f t="shared" si="23"/>
        <v>280651</v>
      </c>
      <c r="AB121" s="20"/>
      <c r="AC121" s="20"/>
      <c r="AD121" s="20"/>
      <c r="AE121" s="20"/>
      <c r="AF121" s="20"/>
      <c r="AG121" s="20"/>
      <c r="AH121" s="53">
        <v>0</v>
      </c>
      <c r="AI121" s="53">
        <v>0</v>
      </c>
      <c r="AJ121" s="22"/>
      <c r="AK121" s="28">
        <f t="shared" si="24"/>
        <v>280651</v>
      </c>
      <c r="AL121" s="30" t="str">
        <f t="shared" si="25"/>
        <v xml:space="preserve"> </v>
      </c>
      <c r="AM121" s="30" t="str">
        <f t="shared" si="26"/>
        <v xml:space="preserve"> </v>
      </c>
    </row>
    <row r="122" spans="1:39" ht="17.100000000000001" customHeight="1">
      <c r="A122" s="8" t="s">
        <v>175</v>
      </c>
      <c r="B122" s="8" t="s">
        <v>385</v>
      </c>
      <c r="C122" s="8" t="s">
        <v>154</v>
      </c>
      <c r="D122" s="8" t="s">
        <v>388</v>
      </c>
      <c r="E122" s="50">
        <v>504.58</v>
      </c>
      <c r="F122" s="2">
        <f t="shared" si="27"/>
        <v>886425.9608</v>
      </c>
      <c r="G122" s="56">
        <v>144020.85999999999</v>
      </c>
      <c r="H122" s="55">
        <v>42723</v>
      </c>
      <c r="I122" s="34">
        <f t="shared" si="15"/>
        <v>32042.25</v>
      </c>
      <c r="J122" s="35">
        <v>43618</v>
      </c>
      <c r="K122" s="35">
        <v>0</v>
      </c>
      <c r="L122" s="35">
        <v>0</v>
      </c>
      <c r="M122" s="35">
        <v>11782</v>
      </c>
      <c r="N122" s="2">
        <f t="shared" si="16"/>
        <v>231463.11</v>
      </c>
      <c r="O122" s="4">
        <f t="shared" si="30"/>
        <v>654963</v>
      </c>
      <c r="P122" s="52">
        <v>263</v>
      </c>
      <c r="Q122" s="52">
        <v>33</v>
      </c>
      <c r="R122" s="4">
        <f t="shared" si="18"/>
        <v>12064</v>
      </c>
      <c r="S122" s="6">
        <f t="shared" si="28"/>
        <v>42359.491000000002</v>
      </c>
      <c r="T122" s="57">
        <v>8577776</v>
      </c>
      <c r="U122" s="6">
        <f t="shared" si="19"/>
        <v>8577.7759999999998</v>
      </c>
      <c r="V122" s="6">
        <f t="shared" si="20"/>
        <v>33781.715000000004</v>
      </c>
      <c r="W122" s="4">
        <f t="shared" si="21"/>
        <v>675634</v>
      </c>
      <c r="X122" s="19">
        <f t="shared" si="22"/>
        <v>1342661</v>
      </c>
      <c r="Y122" s="20">
        <v>0</v>
      </c>
      <c r="Z122" s="18">
        <v>0</v>
      </c>
      <c r="AA122" s="4">
        <f t="shared" si="23"/>
        <v>1342661</v>
      </c>
      <c r="AB122" s="20"/>
      <c r="AC122" s="20"/>
      <c r="AD122" s="20"/>
      <c r="AE122" s="20"/>
      <c r="AF122" s="20"/>
      <c r="AG122" s="20"/>
      <c r="AH122" s="53">
        <v>0</v>
      </c>
      <c r="AI122" s="53">
        <v>0</v>
      </c>
      <c r="AJ122" s="22"/>
      <c r="AK122" s="28">
        <f t="shared" si="24"/>
        <v>1342661</v>
      </c>
      <c r="AL122" s="30" t="str">
        <f t="shared" si="25"/>
        <v xml:space="preserve"> </v>
      </c>
      <c r="AM122" s="30" t="str">
        <f t="shared" si="26"/>
        <v xml:space="preserve"> </v>
      </c>
    </row>
    <row r="123" spans="1:39" ht="17.100000000000001" customHeight="1">
      <c r="A123" s="8" t="s">
        <v>175</v>
      </c>
      <c r="B123" s="8" t="s">
        <v>385</v>
      </c>
      <c r="C123" s="8" t="s">
        <v>106</v>
      </c>
      <c r="D123" s="8" t="s">
        <v>389</v>
      </c>
      <c r="E123" s="50">
        <v>610.37</v>
      </c>
      <c r="F123" s="2">
        <f t="shared" si="27"/>
        <v>1072273.6011999999</v>
      </c>
      <c r="G123" s="56">
        <v>343544.82</v>
      </c>
      <c r="H123" s="55">
        <v>51184</v>
      </c>
      <c r="I123" s="34">
        <f t="shared" si="15"/>
        <v>38388</v>
      </c>
      <c r="J123" s="35">
        <v>52170</v>
      </c>
      <c r="K123" s="35">
        <v>0</v>
      </c>
      <c r="L123" s="35">
        <v>0</v>
      </c>
      <c r="M123" s="35">
        <v>166</v>
      </c>
      <c r="N123" s="2">
        <f t="shared" si="16"/>
        <v>434268.82</v>
      </c>
      <c r="O123" s="4">
        <f t="shared" si="30"/>
        <v>638005</v>
      </c>
      <c r="P123" s="52">
        <v>284</v>
      </c>
      <c r="Q123" s="52">
        <v>33</v>
      </c>
      <c r="R123" s="4">
        <f t="shared" si="18"/>
        <v>13027</v>
      </c>
      <c r="S123" s="6">
        <f t="shared" si="28"/>
        <v>51240.561500000003</v>
      </c>
      <c r="T123" s="57">
        <v>21324942</v>
      </c>
      <c r="U123" s="6">
        <f t="shared" si="19"/>
        <v>21324.941999999999</v>
      </c>
      <c r="V123" s="6">
        <f t="shared" si="20"/>
        <v>29915.619500000004</v>
      </c>
      <c r="W123" s="4">
        <f t="shared" si="21"/>
        <v>598312</v>
      </c>
      <c r="X123" s="19">
        <f t="shared" si="22"/>
        <v>1249344</v>
      </c>
      <c r="Y123" s="20">
        <v>0</v>
      </c>
      <c r="Z123" s="18">
        <v>0</v>
      </c>
      <c r="AA123" s="4">
        <f t="shared" si="23"/>
        <v>1249344</v>
      </c>
      <c r="AB123" s="20"/>
      <c r="AC123" s="20"/>
      <c r="AD123" s="20"/>
      <c r="AE123" s="20"/>
      <c r="AF123" s="20"/>
      <c r="AG123" s="20"/>
      <c r="AH123" s="53">
        <v>0</v>
      </c>
      <c r="AI123" s="53">
        <v>0</v>
      </c>
      <c r="AJ123" s="22"/>
      <c r="AK123" s="28">
        <f t="shared" si="24"/>
        <v>1249344</v>
      </c>
      <c r="AL123" s="30" t="str">
        <f t="shared" si="25"/>
        <v xml:space="preserve"> </v>
      </c>
      <c r="AM123" s="30" t="str">
        <f t="shared" si="26"/>
        <v xml:space="preserve"> </v>
      </c>
    </row>
    <row r="124" spans="1:39" ht="17.100000000000001" customHeight="1">
      <c r="A124" s="8" t="s">
        <v>175</v>
      </c>
      <c r="B124" s="8" t="s">
        <v>385</v>
      </c>
      <c r="C124" s="8" t="s">
        <v>190</v>
      </c>
      <c r="D124" s="8" t="s">
        <v>390</v>
      </c>
      <c r="E124" s="50">
        <v>2950.08</v>
      </c>
      <c r="F124" s="2">
        <f t="shared" si="27"/>
        <v>5182582.5407999996</v>
      </c>
      <c r="G124" s="56">
        <v>739849.01</v>
      </c>
      <c r="H124" s="55">
        <v>267993</v>
      </c>
      <c r="I124" s="34">
        <f t="shared" si="15"/>
        <v>200994.75</v>
      </c>
      <c r="J124" s="35">
        <v>273495</v>
      </c>
      <c r="K124" s="35">
        <v>98034</v>
      </c>
      <c r="L124" s="35">
        <v>667265</v>
      </c>
      <c r="M124" s="35">
        <v>254722</v>
      </c>
      <c r="N124" s="2">
        <f t="shared" si="16"/>
        <v>2234359.7599999998</v>
      </c>
      <c r="O124" s="4">
        <f t="shared" si="30"/>
        <v>2948223</v>
      </c>
      <c r="P124" s="52">
        <v>1472</v>
      </c>
      <c r="Q124" s="52">
        <v>55</v>
      </c>
      <c r="R124" s="4">
        <f t="shared" si="18"/>
        <v>112534</v>
      </c>
      <c r="S124" s="6">
        <f t="shared" si="28"/>
        <v>247659.21599999999</v>
      </c>
      <c r="T124" s="57">
        <v>46240563</v>
      </c>
      <c r="U124" s="6">
        <f t="shared" si="19"/>
        <v>46240.563000000002</v>
      </c>
      <c r="V124" s="6">
        <f t="shared" si="20"/>
        <v>201418.65299999999</v>
      </c>
      <c r="W124" s="4">
        <f t="shared" si="21"/>
        <v>4028373</v>
      </c>
      <c r="X124" s="19">
        <f t="shared" si="22"/>
        <v>7089130</v>
      </c>
      <c r="Y124" s="20">
        <v>0</v>
      </c>
      <c r="Z124" s="18">
        <v>0</v>
      </c>
      <c r="AA124" s="4">
        <f t="shared" si="23"/>
        <v>7089130</v>
      </c>
      <c r="AB124" s="20"/>
      <c r="AC124" s="20"/>
      <c r="AD124" s="20"/>
      <c r="AE124" s="20"/>
      <c r="AF124" s="20"/>
      <c r="AG124" s="20"/>
      <c r="AH124" s="53">
        <v>0</v>
      </c>
      <c r="AI124" s="53">
        <v>0</v>
      </c>
      <c r="AJ124" s="22"/>
      <c r="AK124" s="28">
        <f t="shared" si="24"/>
        <v>7089130</v>
      </c>
      <c r="AL124" s="30" t="str">
        <f t="shared" si="25"/>
        <v xml:space="preserve"> </v>
      </c>
      <c r="AM124" s="30" t="str">
        <f t="shared" si="26"/>
        <v xml:space="preserve"> </v>
      </c>
    </row>
    <row r="125" spans="1:39" ht="17.100000000000001" customHeight="1">
      <c r="A125" s="8" t="s">
        <v>175</v>
      </c>
      <c r="B125" s="8" t="s">
        <v>385</v>
      </c>
      <c r="C125" s="8" t="s">
        <v>96</v>
      </c>
      <c r="D125" s="8" t="s">
        <v>391</v>
      </c>
      <c r="E125" s="50">
        <v>2471.3200000000002</v>
      </c>
      <c r="F125" s="2">
        <f t="shared" si="27"/>
        <v>4341516.1232000003</v>
      </c>
      <c r="G125" s="56">
        <v>652982.78</v>
      </c>
      <c r="H125" s="55">
        <v>231989</v>
      </c>
      <c r="I125" s="34">
        <f t="shared" si="15"/>
        <v>173991.75</v>
      </c>
      <c r="J125" s="35">
        <v>236696</v>
      </c>
      <c r="K125" s="35">
        <v>85074</v>
      </c>
      <c r="L125" s="35">
        <v>581920</v>
      </c>
      <c r="M125" s="35">
        <v>159305</v>
      </c>
      <c r="N125" s="2">
        <f t="shared" si="16"/>
        <v>1889969.53</v>
      </c>
      <c r="O125" s="4">
        <f t="shared" si="30"/>
        <v>2451547</v>
      </c>
      <c r="P125" s="52">
        <v>1112</v>
      </c>
      <c r="Q125" s="52">
        <v>33</v>
      </c>
      <c r="R125" s="4">
        <f t="shared" si="18"/>
        <v>51007</v>
      </c>
      <c r="S125" s="6">
        <f t="shared" si="28"/>
        <v>207467.31400000001</v>
      </c>
      <c r="T125" s="57">
        <v>40596447</v>
      </c>
      <c r="U125" s="6">
        <f t="shared" si="19"/>
        <v>40596.447</v>
      </c>
      <c r="V125" s="6">
        <f t="shared" si="20"/>
        <v>166870.86700000003</v>
      </c>
      <c r="W125" s="4">
        <f t="shared" si="21"/>
        <v>3337417</v>
      </c>
      <c r="X125" s="19">
        <f t="shared" si="22"/>
        <v>5839971</v>
      </c>
      <c r="Y125" s="20">
        <v>0</v>
      </c>
      <c r="Z125" s="18">
        <v>0</v>
      </c>
      <c r="AA125" s="4">
        <f t="shared" si="23"/>
        <v>5839971</v>
      </c>
      <c r="AB125" s="20"/>
      <c r="AC125" s="20"/>
      <c r="AD125" s="20"/>
      <c r="AE125" s="20"/>
      <c r="AF125" s="20"/>
      <c r="AG125" s="20"/>
      <c r="AH125" s="53">
        <v>0</v>
      </c>
      <c r="AI125" s="53">
        <v>0</v>
      </c>
      <c r="AJ125" s="22"/>
      <c r="AK125" s="28">
        <f t="shared" si="24"/>
        <v>5839971</v>
      </c>
      <c r="AL125" s="30" t="str">
        <f t="shared" si="25"/>
        <v xml:space="preserve"> </v>
      </c>
      <c r="AM125" s="30" t="str">
        <f t="shared" si="26"/>
        <v xml:space="preserve"> </v>
      </c>
    </row>
    <row r="126" spans="1:39" ht="17.100000000000001" customHeight="1">
      <c r="A126" s="8" t="s">
        <v>175</v>
      </c>
      <c r="B126" s="8" t="s">
        <v>385</v>
      </c>
      <c r="C126" s="8" t="s">
        <v>222</v>
      </c>
      <c r="D126" s="8" t="s">
        <v>392</v>
      </c>
      <c r="E126" s="50">
        <v>1007.8</v>
      </c>
      <c r="F126" s="2">
        <f t="shared" si="27"/>
        <v>1770462.7279999999</v>
      </c>
      <c r="G126" s="56">
        <v>276600.46000000002</v>
      </c>
      <c r="H126" s="55">
        <v>87217</v>
      </c>
      <c r="I126" s="34">
        <f t="shared" si="15"/>
        <v>65412.75</v>
      </c>
      <c r="J126" s="35">
        <v>89004</v>
      </c>
      <c r="K126" s="35">
        <v>31920</v>
      </c>
      <c r="L126" s="35">
        <v>217919</v>
      </c>
      <c r="M126" s="35">
        <v>40414</v>
      </c>
      <c r="N126" s="2">
        <f t="shared" si="16"/>
        <v>721270.21</v>
      </c>
      <c r="O126" s="4">
        <f t="shared" si="30"/>
        <v>1049193</v>
      </c>
      <c r="P126" s="52">
        <v>500</v>
      </c>
      <c r="Q126" s="52">
        <v>33</v>
      </c>
      <c r="R126" s="4">
        <f t="shared" si="18"/>
        <v>22935</v>
      </c>
      <c r="S126" s="6">
        <f t="shared" si="28"/>
        <v>84604.81</v>
      </c>
      <c r="T126" s="57">
        <v>17094427</v>
      </c>
      <c r="U126" s="6">
        <f t="shared" si="19"/>
        <v>17094.427</v>
      </c>
      <c r="V126" s="6">
        <f t="shared" si="20"/>
        <v>67510.383000000002</v>
      </c>
      <c r="W126" s="4">
        <f t="shared" si="21"/>
        <v>1350208</v>
      </c>
      <c r="X126" s="19">
        <f t="shared" si="22"/>
        <v>2422336</v>
      </c>
      <c r="Y126" s="20">
        <v>0</v>
      </c>
      <c r="Z126" s="18">
        <v>0</v>
      </c>
      <c r="AA126" s="4">
        <f t="shared" si="23"/>
        <v>2422336</v>
      </c>
      <c r="AB126" s="20"/>
      <c r="AC126" s="20"/>
      <c r="AD126" s="20"/>
      <c r="AE126" s="20"/>
      <c r="AF126" s="20"/>
      <c r="AG126" s="20"/>
      <c r="AH126" s="53">
        <v>0</v>
      </c>
      <c r="AI126" s="53">
        <v>0</v>
      </c>
      <c r="AJ126" s="22"/>
      <c r="AK126" s="28">
        <f t="shared" si="24"/>
        <v>2422336</v>
      </c>
      <c r="AL126" s="30" t="str">
        <f t="shared" si="25"/>
        <v xml:space="preserve"> </v>
      </c>
      <c r="AM126" s="30" t="str">
        <f t="shared" si="26"/>
        <v xml:space="preserve"> </v>
      </c>
    </row>
    <row r="127" spans="1:39" ht="17.100000000000001" customHeight="1">
      <c r="A127" s="8" t="s">
        <v>175</v>
      </c>
      <c r="B127" s="8" t="s">
        <v>385</v>
      </c>
      <c r="C127" s="8" t="s">
        <v>237</v>
      </c>
      <c r="D127" s="8" t="s">
        <v>393</v>
      </c>
      <c r="E127" s="50">
        <v>587.39</v>
      </c>
      <c r="F127" s="2">
        <f t="shared" si="27"/>
        <v>1031903.2564</v>
      </c>
      <c r="G127" s="56">
        <v>181077.59</v>
      </c>
      <c r="H127" s="55">
        <v>54276</v>
      </c>
      <c r="I127" s="34">
        <f t="shared" si="15"/>
        <v>40707</v>
      </c>
      <c r="J127" s="35">
        <v>55397</v>
      </c>
      <c r="K127" s="35">
        <v>19830</v>
      </c>
      <c r="L127" s="35">
        <v>135777</v>
      </c>
      <c r="M127" s="35">
        <v>171911</v>
      </c>
      <c r="N127" s="2">
        <f t="shared" si="16"/>
        <v>604699.59</v>
      </c>
      <c r="O127" s="4">
        <f t="shared" si="30"/>
        <v>427204</v>
      </c>
      <c r="P127" s="52">
        <v>248</v>
      </c>
      <c r="Q127" s="52">
        <v>79</v>
      </c>
      <c r="R127" s="4">
        <f t="shared" si="18"/>
        <v>27233</v>
      </c>
      <c r="S127" s="6">
        <f t="shared" si="28"/>
        <v>49311.390500000001</v>
      </c>
      <c r="T127" s="57">
        <v>11054798</v>
      </c>
      <c r="U127" s="6">
        <f t="shared" si="19"/>
        <v>11054.798000000001</v>
      </c>
      <c r="V127" s="6">
        <f t="shared" si="20"/>
        <v>38256.592499999999</v>
      </c>
      <c r="W127" s="4">
        <f t="shared" si="21"/>
        <v>765132</v>
      </c>
      <c r="X127" s="19">
        <f t="shared" si="22"/>
        <v>1219569</v>
      </c>
      <c r="Y127" s="20">
        <v>0</v>
      </c>
      <c r="Z127" s="18">
        <v>0</v>
      </c>
      <c r="AA127" s="4">
        <f t="shared" si="23"/>
        <v>1219569</v>
      </c>
      <c r="AB127" s="20"/>
      <c r="AC127" s="20"/>
      <c r="AD127" s="20"/>
      <c r="AE127" s="20"/>
      <c r="AF127" s="20"/>
      <c r="AG127" s="20"/>
      <c r="AH127" s="53">
        <v>0</v>
      </c>
      <c r="AI127" s="53">
        <v>0</v>
      </c>
      <c r="AJ127" s="22"/>
      <c r="AK127" s="28">
        <f t="shared" si="24"/>
        <v>1219569</v>
      </c>
      <c r="AL127" s="30" t="str">
        <f t="shared" si="25"/>
        <v xml:space="preserve"> </v>
      </c>
      <c r="AM127" s="30" t="str">
        <f t="shared" si="26"/>
        <v xml:space="preserve"> </v>
      </c>
    </row>
    <row r="128" spans="1:39" ht="17.100000000000001" customHeight="1">
      <c r="A128" s="8" t="s">
        <v>175</v>
      </c>
      <c r="B128" s="8" t="s">
        <v>385</v>
      </c>
      <c r="C128" s="8" t="s">
        <v>39</v>
      </c>
      <c r="D128" s="8" t="s">
        <v>394</v>
      </c>
      <c r="E128" s="50">
        <v>1316.92</v>
      </c>
      <c r="F128" s="2">
        <f t="shared" si="27"/>
        <v>2313512.3792000003</v>
      </c>
      <c r="G128" s="56">
        <v>614549.31999999995</v>
      </c>
      <c r="H128" s="55">
        <v>119110</v>
      </c>
      <c r="I128" s="34">
        <f t="shared" si="15"/>
        <v>89332.5</v>
      </c>
      <c r="J128" s="35">
        <v>121604</v>
      </c>
      <c r="K128" s="35">
        <v>43393</v>
      </c>
      <c r="L128" s="35">
        <v>293691</v>
      </c>
      <c r="M128" s="35">
        <v>5475</v>
      </c>
      <c r="N128" s="2">
        <f t="shared" si="16"/>
        <v>1168044.8199999998</v>
      </c>
      <c r="O128" s="4">
        <f t="shared" si="30"/>
        <v>1145468</v>
      </c>
      <c r="P128" s="52">
        <v>584</v>
      </c>
      <c r="Q128" s="52">
        <v>33</v>
      </c>
      <c r="R128" s="4">
        <f t="shared" si="18"/>
        <v>26788</v>
      </c>
      <c r="S128" s="6">
        <f t="shared" si="28"/>
        <v>110555.43399999999</v>
      </c>
      <c r="T128" s="57">
        <v>38821814</v>
      </c>
      <c r="U128" s="6">
        <f t="shared" si="19"/>
        <v>38821.813999999998</v>
      </c>
      <c r="V128" s="6">
        <f t="shared" si="20"/>
        <v>71733.62</v>
      </c>
      <c r="W128" s="4">
        <f t="shared" si="21"/>
        <v>1434672</v>
      </c>
      <c r="X128" s="19">
        <f t="shared" si="22"/>
        <v>2606928</v>
      </c>
      <c r="Y128" s="20">
        <v>0</v>
      </c>
      <c r="Z128" s="18">
        <v>0</v>
      </c>
      <c r="AA128" s="4">
        <f t="shared" si="23"/>
        <v>2606928</v>
      </c>
      <c r="AB128" s="20"/>
      <c r="AC128" s="20"/>
      <c r="AD128" s="20"/>
      <c r="AE128" s="20"/>
      <c r="AF128" s="20"/>
      <c r="AG128" s="20"/>
      <c r="AH128" s="53">
        <v>0</v>
      </c>
      <c r="AI128" s="53">
        <v>16890</v>
      </c>
      <c r="AJ128" s="22"/>
      <c r="AK128" s="28">
        <f t="shared" si="24"/>
        <v>2590038</v>
      </c>
      <c r="AL128" s="30" t="str">
        <f t="shared" si="25"/>
        <v xml:space="preserve"> </v>
      </c>
      <c r="AM128" s="30" t="str">
        <f t="shared" si="26"/>
        <v xml:space="preserve"> </v>
      </c>
    </row>
    <row r="129" spans="1:39" ht="17.100000000000001" customHeight="1">
      <c r="A129" s="8" t="s">
        <v>175</v>
      </c>
      <c r="B129" s="8" t="s">
        <v>385</v>
      </c>
      <c r="C129" s="8" t="s">
        <v>26</v>
      </c>
      <c r="D129" s="8" t="s">
        <v>395</v>
      </c>
      <c r="E129" s="50">
        <v>514.24</v>
      </c>
      <c r="F129" s="2">
        <f t="shared" si="27"/>
        <v>903396.26240000001</v>
      </c>
      <c r="G129" s="56">
        <v>83422.490000000005</v>
      </c>
      <c r="H129" s="55">
        <v>43576</v>
      </c>
      <c r="I129" s="34">
        <f t="shared" si="15"/>
        <v>32682</v>
      </c>
      <c r="J129" s="35">
        <v>44472</v>
      </c>
      <c r="K129" s="35">
        <v>15937</v>
      </c>
      <c r="L129" s="35">
        <v>108323</v>
      </c>
      <c r="M129" s="35">
        <v>70917</v>
      </c>
      <c r="N129" s="2">
        <f t="shared" si="16"/>
        <v>355753.49</v>
      </c>
      <c r="O129" s="4">
        <f t="shared" si="30"/>
        <v>547643</v>
      </c>
      <c r="P129" s="52">
        <v>119</v>
      </c>
      <c r="Q129" s="52">
        <v>86</v>
      </c>
      <c r="R129" s="4">
        <f t="shared" si="18"/>
        <v>14225</v>
      </c>
      <c r="S129" s="6">
        <f t="shared" si="28"/>
        <v>43170.447999999997</v>
      </c>
      <c r="T129" s="57">
        <v>5203008</v>
      </c>
      <c r="U129" s="6">
        <f t="shared" si="19"/>
        <v>5203.0079999999998</v>
      </c>
      <c r="V129" s="6">
        <f t="shared" si="20"/>
        <v>37967.439999999995</v>
      </c>
      <c r="W129" s="4">
        <f t="shared" si="21"/>
        <v>759349</v>
      </c>
      <c r="X129" s="19">
        <f t="shared" si="22"/>
        <v>1321217</v>
      </c>
      <c r="Y129" s="20">
        <v>0</v>
      </c>
      <c r="Z129" s="18">
        <v>0</v>
      </c>
      <c r="AA129" s="4">
        <f t="shared" si="23"/>
        <v>1321217</v>
      </c>
      <c r="AB129" s="20"/>
      <c r="AC129" s="20"/>
      <c r="AD129" s="20"/>
      <c r="AE129" s="20"/>
      <c r="AF129" s="20"/>
      <c r="AG129" s="20"/>
      <c r="AH129" s="53">
        <v>0</v>
      </c>
      <c r="AI129" s="53">
        <v>0</v>
      </c>
      <c r="AJ129" s="22"/>
      <c r="AK129" s="28">
        <f t="shared" si="24"/>
        <v>1321217</v>
      </c>
      <c r="AL129" s="30" t="str">
        <f t="shared" si="25"/>
        <v xml:space="preserve"> </v>
      </c>
      <c r="AM129" s="30" t="str">
        <f t="shared" si="26"/>
        <v xml:space="preserve"> </v>
      </c>
    </row>
    <row r="130" spans="1:39" ht="17.100000000000001" customHeight="1">
      <c r="A130" s="8" t="s">
        <v>175</v>
      </c>
      <c r="B130" s="8" t="s">
        <v>385</v>
      </c>
      <c r="C130" s="8" t="s">
        <v>133</v>
      </c>
      <c r="D130" s="8" t="s">
        <v>396</v>
      </c>
      <c r="E130" s="50">
        <v>650.65</v>
      </c>
      <c r="F130" s="2">
        <f t="shared" si="27"/>
        <v>1143035.8939999999</v>
      </c>
      <c r="G130" s="56">
        <v>492145.29</v>
      </c>
      <c r="H130" s="55">
        <v>59339</v>
      </c>
      <c r="I130" s="34">
        <f t="shared" si="15"/>
        <v>44504.25</v>
      </c>
      <c r="J130" s="35">
        <v>60575</v>
      </c>
      <c r="K130" s="35">
        <v>21643</v>
      </c>
      <c r="L130" s="35">
        <v>147277</v>
      </c>
      <c r="M130" s="35">
        <v>83440</v>
      </c>
      <c r="N130" s="2">
        <f t="shared" si="16"/>
        <v>849584.54</v>
      </c>
      <c r="O130" s="4">
        <f t="shared" si="30"/>
        <v>293451</v>
      </c>
      <c r="P130" s="52">
        <v>300</v>
      </c>
      <c r="Q130" s="52">
        <v>88</v>
      </c>
      <c r="R130" s="4">
        <f t="shared" si="18"/>
        <v>36696</v>
      </c>
      <c r="S130" s="6">
        <f t="shared" si="28"/>
        <v>54622.067499999997</v>
      </c>
      <c r="T130" s="57">
        <v>31608561</v>
      </c>
      <c r="U130" s="6">
        <f t="shared" si="19"/>
        <v>31608.561000000002</v>
      </c>
      <c r="V130" s="6">
        <f t="shared" si="20"/>
        <v>23013.506499999996</v>
      </c>
      <c r="W130" s="4">
        <f t="shared" si="21"/>
        <v>460270</v>
      </c>
      <c r="X130" s="19">
        <f t="shared" si="22"/>
        <v>790417</v>
      </c>
      <c r="Y130" s="20">
        <v>0</v>
      </c>
      <c r="Z130" s="18">
        <v>0</v>
      </c>
      <c r="AA130" s="4">
        <f t="shared" si="23"/>
        <v>790417</v>
      </c>
      <c r="AB130" s="20"/>
      <c r="AC130" s="20"/>
      <c r="AD130" s="20"/>
      <c r="AE130" s="20"/>
      <c r="AF130" s="20"/>
      <c r="AG130" s="20"/>
      <c r="AH130" s="53">
        <v>0</v>
      </c>
      <c r="AI130" s="53">
        <v>0</v>
      </c>
      <c r="AJ130" s="22"/>
      <c r="AK130" s="28">
        <f t="shared" si="24"/>
        <v>790417</v>
      </c>
      <c r="AL130" s="30" t="str">
        <f t="shared" si="25"/>
        <v xml:space="preserve"> </v>
      </c>
      <c r="AM130" s="30" t="str">
        <f t="shared" si="26"/>
        <v xml:space="preserve"> </v>
      </c>
    </row>
    <row r="131" spans="1:39" ht="17.100000000000001" customHeight="1">
      <c r="A131" s="8" t="s">
        <v>175</v>
      </c>
      <c r="B131" s="8" t="s">
        <v>385</v>
      </c>
      <c r="C131" s="8" t="s">
        <v>192</v>
      </c>
      <c r="D131" s="8" t="s">
        <v>397</v>
      </c>
      <c r="E131" s="50">
        <v>1613.79</v>
      </c>
      <c r="F131" s="2">
        <f t="shared" si="27"/>
        <v>2835041.7204</v>
      </c>
      <c r="G131" s="56">
        <v>611371.11</v>
      </c>
      <c r="H131" s="55">
        <v>150169</v>
      </c>
      <c r="I131" s="34">
        <f t="shared" si="15"/>
        <v>112626.75</v>
      </c>
      <c r="J131" s="35">
        <v>153193</v>
      </c>
      <c r="K131" s="35">
        <v>55153</v>
      </c>
      <c r="L131" s="35">
        <v>379865</v>
      </c>
      <c r="M131" s="35">
        <v>132054</v>
      </c>
      <c r="N131" s="2">
        <f t="shared" si="16"/>
        <v>1444262.8599999999</v>
      </c>
      <c r="O131" s="4">
        <f t="shared" si="30"/>
        <v>1390779</v>
      </c>
      <c r="P131" s="52">
        <v>635</v>
      </c>
      <c r="Q131" s="52">
        <v>62</v>
      </c>
      <c r="R131" s="4">
        <f t="shared" si="18"/>
        <v>54724</v>
      </c>
      <c r="S131" s="6">
        <f t="shared" si="28"/>
        <v>135477.67050000001</v>
      </c>
      <c r="T131" s="57">
        <v>37855796</v>
      </c>
      <c r="U131" s="6">
        <f t="shared" si="19"/>
        <v>37855.796000000002</v>
      </c>
      <c r="V131" s="6">
        <f t="shared" si="20"/>
        <v>97621.874500000005</v>
      </c>
      <c r="W131" s="4">
        <f t="shared" si="21"/>
        <v>1952437</v>
      </c>
      <c r="X131" s="19">
        <f t="shared" si="22"/>
        <v>3397940</v>
      </c>
      <c r="Y131" s="20">
        <v>0</v>
      </c>
      <c r="Z131" s="18">
        <v>0</v>
      </c>
      <c r="AA131" s="4">
        <f t="shared" si="23"/>
        <v>3397940</v>
      </c>
      <c r="AB131" s="20"/>
      <c r="AC131" s="20"/>
      <c r="AD131" s="20"/>
      <c r="AE131" s="20"/>
      <c r="AF131" s="20"/>
      <c r="AG131" s="20"/>
      <c r="AH131" s="53">
        <v>0</v>
      </c>
      <c r="AI131" s="53">
        <v>0</v>
      </c>
      <c r="AJ131" s="22"/>
      <c r="AK131" s="28">
        <f t="shared" si="24"/>
        <v>3397940</v>
      </c>
      <c r="AL131" s="30" t="str">
        <f t="shared" si="25"/>
        <v xml:space="preserve"> </v>
      </c>
      <c r="AM131" s="30" t="str">
        <f t="shared" si="26"/>
        <v xml:space="preserve"> </v>
      </c>
    </row>
    <row r="132" spans="1:39" ht="17.100000000000001" customHeight="1">
      <c r="A132" s="8" t="s">
        <v>175</v>
      </c>
      <c r="B132" s="8" t="s">
        <v>385</v>
      </c>
      <c r="C132" s="8" t="s">
        <v>27</v>
      </c>
      <c r="D132" s="8" t="s">
        <v>398</v>
      </c>
      <c r="E132" s="50">
        <v>6228.31</v>
      </c>
      <c r="F132" s="2">
        <f t="shared" si="27"/>
        <v>10941645.875600001</v>
      </c>
      <c r="G132" s="56">
        <v>2511585.3000000003</v>
      </c>
      <c r="H132" s="55">
        <v>589370</v>
      </c>
      <c r="I132" s="34">
        <f t="shared" ref="I132:I195" si="31">ROUND(H132*0.75,2)</f>
        <v>442027.5</v>
      </c>
      <c r="J132" s="35">
        <v>601452</v>
      </c>
      <c r="K132" s="35">
        <v>215670</v>
      </c>
      <c r="L132" s="35">
        <v>1475720</v>
      </c>
      <c r="M132" s="35">
        <v>0</v>
      </c>
      <c r="N132" s="2">
        <f t="shared" ref="N132:N195" si="32">SUM(G132+I132+J132+K132+L132+M132)</f>
        <v>5246454.8000000007</v>
      </c>
      <c r="O132" s="4">
        <f t="shared" si="30"/>
        <v>5695191</v>
      </c>
      <c r="P132" s="52">
        <v>2588</v>
      </c>
      <c r="Q132" s="52">
        <v>33</v>
      </c>
      <c r="R132" s="4">
        <f t="shared" ref="R132:R195" si="33">ROUND(SUM(P132*Q132*1.39),0)</f>
        <v>118712</v>
      </c>
      <c r="S132" s="6">
        <f t="shared" si="28"/>
        <v>522866.62449999998</v>
      </c>
      <c r="T132" s="57">
        <v>159162567</v>
      </c>
      <c r="U132" s="6">
        <f t="shared" ref="U132:U195" si="34">ROUND(T132/1000,4)</f>
        <v>159162.56700000001</v>
      </c>
      <c r="V132" s="6">
        <f t="shared" ref="V132:V195" si="35">IF(S132-U132&lt;0,0,S132-U132)</f>
        <v>363704.0575</v>
      </c>
      <c r="W132" s="4">
        <f t="shared" ref="W132:W195" si="36">IF(V132&gt;0,ROUND(SUM(V132*$W$3),0),0)</f>
        <v>7274081</v>
      </c>
      <c r="X132" s="19">
        <f t="shared" ref="X132:X195" si="37">SUM(O132+R132+W132)</f>
        <v>13087984</v>
      </c>
      <c r="Y132" s="20">
        <v>0</v>
      </c>
      <c r="Z132" s="18">
        <v>0</v>
      </c>
      <c r="AA132" s="4">
        <f t="shared" ref="AA132:AA195" si="38">ROUND(X132+Z132,0)</f>
        <v>13087984</v>
      </c>
      <c r="AB132" s="20"/>
      <c r="AC132" s="20"/>
      <c r="AD132" s="20"/>
      <c r="AE132" s="20"/>
      <c r="AF132" s="20"/>
      <c r="AG132" s="20"/>
      <c r="AH132" s="53">
        <v>0</v>
      </c>
      <c r="AI132" s="53">
        <v>0</v>
      </c>
      <c r="AJ132" s="22"/>
      <c r="AK132" s="28">
        <f t="shared" ref="AK132:AK195" si="39">SUM(AA132-AB132-AC132-AD132-AE132-AF132-AG132+AH132-AI132+AJ132)</f>
        <v>13087984</v>
      </c>
      <c r="AL132" s="30" t="str">
        <f t="shared" ref="AL132:AL195" si="40">IF(O132&gt;0," ",1)</f>
        <v xml:space="preserve"> </v>
      </c>
      <c r="AM132" s="30" t="str">
        <f t="shared" ref="AM132:AM195" si="41">IF(W132&gt;0," ",1)</f>
        <v xml:space="preserve"> </v>
      </c>
    </row>
    <row r="133" spans="1:39" ht="17.100000000000001" customHeight="1">
      <c r="A133" s="8" t="s">
        <v>175</v>
      </c>
      <c r="B133" s="8" t="s">
        <v>385</v>
      </c>
      <c r="C133" s="8" t="s">
        <v>118</v>
      </c>
      <c r="D133" s="8" t="s">
        <v>399</v>
      </c>
      <c r="E133" s="50">
        <v>956.44</v>
      </c>
      <c r="F133" s="2">
        <f t="shared" ref="F133:F196" si="42">SUM(E133*$F$3)</f>
        <v>1680235.5344</v>
      </c>
      <c r="G133" s="56">
        <v>326648.86</v>
      </c>
      <c r="H133" s="55">
        <v>85337</v>
      </c>
      <c r="I133" s="34">
        <f t="shared" si="31"/>
        <v>64002.75</v>
      </c>
      <c r="J133" s="35">
        <v>87093</v>
      </c>
      <c r="K133" s="35">
        <v>31204</v>
      </c>
      <c r="L133" s="35">
        <v>213808</v>
      </c>
      <c r="M133" s="35">
        <v>16918</v>
      </c>
      <c r="N133" s="2">
        <f t="shared" si="32"/>
        <v>739674.61</v>
      </c>
      <c r="O133" s="4">
        <f t="shared" si="30"/>
        <v>940561</v>
      </c>
      <c r="P133" s="52">
        <v>481</v>
      </c>
      <c r="Q133" s="52">
        <v>55</v>
      </c>
      <c r="R133" s="4">
        <f t="shared" si="33"/>
        <v>36772</v>
      </c>
      <c r="S133" s="6">
        <f t="shared" ref="S133:S196" si="43">ROUND(SUM(E133*$S$3),4)</f>
        <v>80293.138000000006</v>
      </c>
      <c r="T133" s="57">
        <v>20837857</v>
      </c>
      <c r="U133" s="6">
        <f t="shared" si="34"/>
        <v>20837.857</v>
      </c>
      <c r="V133" s="6">
        <f t="shared" si="35"/>
        <v>59455.281000000003</v>
      </c>
      <c r="W133" s="4">
        <f t="shared" si="36"/>
        <v>1189106</v>
      </c>
      <c r="X133" s="19">
        <f t="shared" si="37"/>
        <v>2166439</v>
      </c>
      <c r="Y133" s="20">
        <v>0</v>
      </c>
      <c r="Z133" s="18">
        <v>0</v>
      </c>
      <c r="AA133" s="4">
        <f t="shared" si="38"/>
        <v>2166439</v>
      </c>
      <c r="AB133" s="20"/>
      <c r="AC133" s="20"/>
      <c r="AD133" s="20"/>
      <c r="AE133" s="20"/>
      <c r="AF133" s="20"/>
      <c r="AG133" s="20"/>
      <c r="AH133" s="53">
        <v>0</v>
      </c>
      <c r="AI133" s="53">
        <v>0</v>
      </c>
      <c r="AJ133" s="22"/>
      <c r="AK133" s="28">
        <f t="shared" si="39"/>
        <v>2166439</v>
      </c>
      <c r="AL133" s="30" t="str">
        <f t="shared" si="40"/>
        <v xml:space="preserve"> </v>
      </c>
      <c r="AM133" s="30" t="str">
        <f t="shared" si="41"/>
        <v xml:space="preserve"> </v>
      </c>
    </row>
    <row r="134" spans="1:39" ht="17.100000000000001" customHeight="1">
      <c r="A134" s="8" t="s">
        <v>181</v>
      </c>
      <c r="B134" s="8" t="s">
        <v>400</v>
      </c>
      <c r="C134" s="8" t="s">
        <v>222</v>
      </c>
      <c r="D134" s="8" t="s">
        <v>401</v>
      </c>
      <c r="E134" s="50">
        <v>928.74</v>
      </c>
      <c r="F134" s="2">
        <f t="shared" si="42"/>
        <v>1631573.2823999999</v>
      </c>
      <c r="G134" s="56">
        <v>508583.71</v>
      </c>
      <c r="H134" s="55">
        <v>91973</v>
      </c>
      <c r="I134" s="34">
        <f t="shared" si="31"/>
        <v>68979.75</v>
      </c>
      <c r="J134" s="35">
        <v>71462</v>
      </c>
      <c r="K134" s="35">
        <v>83742</v>
      </c>
      <c r="L134" s="35">
        <v>172567</v>
      </c>
      <c r="M134" s="35">
        <v>147206</v>
      </c>
      <c r="N134" s="2">
        <f t="shared" si="32"/>
        <v>1052540.46</v>
      </c>
      <c r="O134" s="4">
        <f t="shared" si="30"/>
        <v>579033</v>
      </c>
      <c r="P134" s="52">
        <v>298</v>
      </c>
      <c r="Q134" s="52">
        <v>95</v>
      </c>
      <c r="R134" s="4">
        <f t="shared" si="33"/>
        <v>39351</v>
      </c>
      <c r="S134" s="6">
        <f t="shared" si="43"/>
        <v>77967.722999999998</v>
      </c>
      <c r="T134" s="57">
        <v>31589050</v>
      </c>
      <c r="U134" s="6">
        <f t="shared" si="34"/>
        <v>31589.05</v>
      </c>
      <c r="V134" s="6">
        <f t="shared" si="35"/>
        <v>46378.672999999995</v>
      </c>
      <c r="W134" s="4">
        <f t="shared" si="36"/>
        <v>927573</v>
      </c>
      <c r="X134" s="19">
        <f t="shared" si="37"/>
        <v>1545957</v>
      </c>
      <c r="Y134" s="20">
        <v>0</v>
      </c>
      <c r="Z134" s="18">
        <v>0</v>
      </c>
      <c r="AA134" s="4">
        <f t="shared" si="38"/>
        <v>1545957</v>
      </c>
      <c r="AB134" s="20"/>
      <c r="AC134" s="20"/>
      <c r="AD134" s="20"/>
      <c r="AE134" s="20"/>
      <c r="AF134" s="20"/>
      <c r="AG134" s="20"/>
      <c r="AH134" s="53">
        <v>0</v>
      </c>
      <c r="AI134" s="53">
        <v>0</v>
      </c>
      <c r="AJ134" s="22"/>
      <c r="AK134" s="28">
        <f t="shared" si="39"/>
        <v>1545957</v>
      </c>
      <c r="AL134" s="30" t="str">
        <f t="shared" si="40"/>
        <v xml:space="preserve"> </v>
      </c>
      <c r="AM134" s="30" t="str">
        <f t="shared" si="41"/>
        <v xml:space="preserve"> </v>
      </c>
    </row>
    <row r="135" spans="1:39" ht="17.100000000000001" customHeight="1">
      <c r="A135" s="8" t="s">
        <v>181</v>
      </c>
      <c r="B135" s="8" t="s">
        <v>400</v>
      </c>
      <c r="C135" s="8" t="s">
        <v>56</v>
      </c>
      <c r="D135" s="8" t="s">
        <v>402</v>
      </c>
      <c r="E135" s="50">
        <v>987.25</v>
      </c>
      <c r="F135" s="2">
        <f t="shared" si="42"/>
        <v>1734361.31</v>
      </c>
      <c r="G135" s="56">
        <v>903082.1</v>
      </c>
      <c r="H135" s="55">
        <v>98415</v>
      </c>
      <c r="I135" s="34">
        <f t="shared" si="31"/>
        <v>73811.25</v>
      </c>
      <c r="J135" s="35">
        <v>76457</v>
      </c>
      <c r="K135" s="35">
        <v>89631</v>
      </c>
      <c r="L135" s="35">
        <v>186850</v>
      </c>
      <c r="M135" s="35">
        <v>142724</v>
      </c>
      <c r="N135" s="2">
        <f t="shared" si="32"/>
        <v>1472555.35</v>
      </c>
      <c r="O135" s="4">
        <f t="shared" si="30"/>
        <v>261806</v>
      </c>
      <c r="P135" s="52">
        <v>252</v>
      </c>
      <c r="Q135" s="52">
        <v>134</v>
      </c>
      <c r="R135" s="4">
        <f t="shared" si="33"/>
        <v>46938</v>
      </c>
      <c r="S135" s="6">
        <f t="shared" si="43"/>
        <v>82879.637499999997</v>
      </c>
      <c r="T135" s="57">
        <v>54760770</v>
      </c>
      <c r="U135" s="6">
        <f t="shared" si="34"/>
        <v>54760.77</v>
      </c>
      <c r="V135" s="6">
        <f t="shared" si="35"/>
        <v>28118.8675</v>
      </c>
      <c r="W135" s="4">
        <f t="shared" si="36"/>
        <v>562377</v>
      </c>
      <c r="X135" s="19">
        <f t="shared" si="37"/>
        <v>871121</v>
      </c>
      <c r="Y135" s="20">
        <v>0</v>
      </c>
      <c r="Z135" s="18">
        <v>0</v>
      </c>
      <c r="AA135" s="4">
        <f t="shared" si="38"/>
        <v>871121</v>
      </c>
      <c r="AB135" s="20"/>
      <c r="AC135" s="20"/>
      <c r="AD135" s="20"/>
      <c r="AE135" s="20"/>
      <c r="AF135" s="20"/>
      <c r="AG135" s="20"/>
      <c r="AH135" s="53">
        <v>0</v>
      </c>
      <c r="AI135" s="53">
        <v>0</v>
      </c>
      <c r="AJ135" s="22"/>
      <c r="AK135" s="28">
        <f t="shared" si="39"/>
        <v>871121</v>
      </c>
      <c r="AL135" s="30" t="str">
        <f t="shared" si="40"/>
        <v xml:space="preserve"> </v>
      </c>
      <c r="AM135" s="30" t="str">
        <f t="shared" si="41"/>
        <v xml:space="preserve"> </v>
      </c>
    </row>
    <row r="136" spans="1:39" ht="17.100000000000001" customHeight="1">
      <c r="A136" s="8" t="s">
        <v>181</v>
      </c>
      <c r="B136" s="8" t="s">
        <v>400</v>
      </c>
      <c r="C136" s="8" t="s">
        <v>88</v>
      </c>
      <c r="D136" s="8" t="s">
        <v>403</v>
      </c>
      <c r="E136" s="50">
        <v>3538.68</v>
      </c>
      <c r="F136" s="2">
        <f t="shared" si="42"/>
        <v>6216611.4767999994</v>
      </c>
      <c r="G136" s="56">
        <v>1750497.26</v>
      </c>
      <c r="H136" s="55">
        <v>450338</v>
      </c>
      <c r="I136" s="34">
        <f t="shared" si="31"/>
        <v>337753.5</v>
      </c>
      <c r="J136" s="35">
        <v>349517</v>
      </c>
      <c r="K136" s="35">
        <v>410881</v>
      </c>
      <c r="L136" s="35">
        <v>856865</v>
      </c>
      <c r="M136" s="35">
        <v>93243</v>
      </c>
      <c r="N136" s="2">
        <f t="shared" si="32"/>
        <v>3798756.76</v>
      </c>
      <c r="O136" s="4">
        <f t="shared" si="30"/>
        <v>2417855</v>
      </c>
      <c r="P136" s="52">
        <v>1479</v>
      </c>
      <c r="Q136" s="52">
        <v>35</v>
      </c>
      <c r="R136" s="4">
        <f t="shared" si="33"/>
        <v>71953</v>
      </c>
      <c r="S136" s="6">
        <f t="shared" si="43"/>
        <v>297072.18599999999</v>
      </c>
      <c r="T136" s="57">
        <v>110597733</v>
      </c>
      <c r="U136" s="6">
        <f t="shared" si="34"/>
        <v>110597.73299999999</v>
      </c>
      <c r="V136" s="6">
        <f t="shared" si="35"/>
        <v>186474.45299999998</v>
      </c>
      <c r="W136" s="4">
        <f t="shared" si="36"/>
        <v>3729489</v>
      </c>
      <c r="X136" s="19">
        <f t="shared" si="37"/>
        <v>6219297</v>
      </c>
      <c r="Y136" s="20">
        <v>0</v>
      </c>
      <c r="Z136" s="18">
        <v>0</v>
      </c>
      <c r="AA136" s="4">
        <f t="shared" si="38"/>
        <v>6219297</v>
      </c>
      <c r="AB136" s="20"/>
      <c r="AC136" s="20"/>
      <c r="AD136" s="20"/>
      <c r="AE136" s="20"/>
      <c r="AF136" s="20"/>
      <c r="AG136" s="20"/>
      <c r="AH136" s="53">
        <v>0</v>
      </c>
      <c r="AI136" s="53">
        <v>0</v>
      </c>
      <c r="AJ136" s="22"/>
      <c r="AK136" s="28">
        <f t="shared" si="39"/>
        <v>6219297</v>
      </c>
      <c r="AL136" s="30" t="str">
        <f t="shared" si="40"/>
        <v xml:space="preserve"> </v>
      </c>
      <c r="AM136" s="30" t="str">
        <f t="shared" si="41"/>
        <v xml:space="preserve"> </v>
      </c>
    </row>
    <row r="137" spans="1:39" ht="17.100000000000001" customHeight="1">
      <c r="A137" s="8" t="s">
        <v>181</v>
      </c>
      <c r="B137" s="8" t="s">
        <v>400</v>
      </c>
      <c r="C137" s="8" t="s">
        <v>150</v>
      </c>
      <c r="D137" s="8" t="s">
        <v>404</v>
      </c>
      <c r="E137" s="50">
        <v>3784.5</v>
      </c>
      <c r="F137" s="2">
        <f t="shared" si="42"/>
        <v>6648458.2199999997</v>
      </c>
      <c r="G137" s="56">
        <v>1177328.32</v>
      </c>
      <c r="H137" s="55">
        <v>439639</v>
      </c>
      <c r="I137" s="34">
        <f t="shared" si="31"/>
        <v>329729.25</v>
      </c>
      <c r="J137" s="35">
        <v>340957</v>
      </c>
      <c r="K137" s="35">
        <v>401672</v>
      </c>
      <c r="L137" s="35">
        <v>841988</v>
      </c>
      <c r="M137" s="35">
        <v>75772</v>
      </c>
      <c r="N137" s="2">
        <f t="shared" si="32"/>
        <v>3167446.5700000003</v>
      </c>
      <c r="O137" s="4">
        <f t="shared" si="30"/>
        <v>3481012</v>
      </c>
      <c r="P137" s="52">
        <v>699</v>
      </c>
      <c r="Q137" s="52">
        <v>59</v>
      </c>
      <c r="R137" s="4">
        <f t="shared" si="33"/>
        <v>57325</v>
      </c>
      <c r="S137" s="6">
        <f t="shared" si="43"/>
        <v>317708.77500000002</v>
      </c>
      <c r="T137" s="57">
        <v>74054300</v>
      </c>
      <c r="U137" s="6">
        <f t="shared" si="34"/>
        <v>74054.3</v>
      </c>
      <c r="V137" s="6">
        <f t="shared" si="35"/>
        <v>243654.47500000003</v>
      </c>
      <c r="W137" s="4">
        <f t="shared" si="36"/>
        <v>4873090</v>
      </c>
      <c r="X137" s="19">
        <f t="shared" si="37"/>
        <v>8411427</v>
      </c>
      <c r="Y137" s="20">
        <v>0</v>
      </c>
      <c r="Z137" s="18">
        <v>0</v>
      </c>
      <c r="AA137" s="4">
        <f t="shared" si="38"/>
        <v>8411427</v>
      </c>
      <c r="AB137" s="20"/>
      <c r="AC137" s="20"/>
      <c r="AD137" s="20"/>
      <c r="AE137" s="20"/>
      <c r="AF137" s="20"/>
      <c r="AG137" s="20"/>
      <c r="AH137" s="53">
        <v>0</v>
      </c>
      <c r="AI137" s="53">
        <v>0</v>
      </c>
      <c r="AJ137" s="22"/>
      <c r="AK137" s="28">
        <f t="shared" si="39"/>
        <v>8411427</v>
      </c>
      <c r="AL137" s="30" t="str">
        <f t="shared" si="40"/>
        <v xml:space="preserve"> </v>
      </c>
      <c r="AM137" s="30" t="str">
        <f t="shared" si="41"/>
        <v xml:space="preserve"> </v>
      </c>
    </row>
    <row r="138" spans="1:39" ht="17.100000000000001" customHeight="1">
      <c r="A138" s="8" t="s">
        <v>11</v>
      </c>
      <c r="B138" s="8" t="s">
        <v>405</v>
      </c>
      <c r="C138" s="8" t="s">
        <v>149</v>
      </c>
      <c r="D138" s="8" t="s">
        <v>406</v>
      </c>
      <c r="E138" s="50">
        <v>235.59</v>
      </c>
      <c r="F138" s="2">
        <f t="shared" si="42"/>
        <v>413875.08840000001</v>
      </c>
      <c r="G138" s="56">
        <v>756535.88</v>
      </c>
      <c r="H138" s="55">
        <v>29838</v>
      </c>
      <c r="I138" s="34">
        <f t="shared" si="31"/>
        <v>22378.5</v>
      </c>
      <c r="J138" s="35">
        <v>19474</v>
      </c>
      <c r="K138" s="35">
        <v>0</v>
      </c>
      <c r="L138" s="35">
        <v>0</v>
      </c>
      <c r="M138" s="35">
        <v>30701</v>
      </c>
      <c r="N138" s="2">
        <f t="shared" si="32"/>
        <v>829089.38</v>
      </c>
      <c r="O138" s="4">
        <f t="shared" si="30"/>
        <v>0</v>
      </c>
      <c r="P138" s="52">
        <v>130</v>
      </c>
      <c r="Q138" s="52">
        <v>66</v>
      </c>
      <c r="R138" s="4">
        <f t="shared" si="33"/>
        <v>11926</v>
      </c>
      <c r="S138" s="6">
        <f t="shared" si="43"/>
        <v>19777.780500000001</v>
      </c>
      <c r="T138" s="57">
        <v>45113601</v>
      </c>
      <c r="U138" s="6">
        <f t="shared" si="34"/>
        <v>45113.601000000002</v>
      </c>
      <c r="V138" s="6">
        <f t="shared" si="35"/>
        <v>0</v>
      </c>
      <c r="W138" s="4">
        <f t="shared" si="36"/>
        <v>0</v>
      </c>
      <c r="X138" s="19">
        <f t="shared" si="37"/>
        <v>11926</v>
      </c>
      <c r="Y138" s="20">
        <v>0</v>
      </c>
      <c r="Z138" s="18">
        <v>0</v>
      </c>
      <c r="AA138" s="4">
        <f t="shared" si="38"/>
        <v>11926</v>
      </c>
      <c r="AB138" s="20"/>
      <c r="AC138" s="20"/>
      <c r="AD138" s="20"/>
      <c r="AE138" s="20"/>
      <c r="AF138" s="20"/>
      <c r="AG138" s="20">
        <v>3339</v>
      </c>
      <c r="AH138" s="53">
        <v>0</v>
      </c>
      <c r="AI138" s="53">
        <v>0</v>
      </c>
      <c r="AJ138" s="22"/>
      <c r="AK138" s="28">
        <f t="shared" si="39"/>
        <v>8587</v>
      </c>
      <c r="AL138" s="30">
        <f t="shared" si="40"/>
        <v>1</v>
      </c>
      <c r="AM138" s="30">
        <f t="shared" si="41"/>
        <v>1</v>
      </c>
    </row>
    <row r="139" spans="1:39" ht="17.100000000000001" customHeight="1">
      <c r="A139" s="8" t="s">
        <v>11</v>
      </c>
      <c r="B139" s="8" t="s">
        <v>405</v>
      </c>
      <c r="C139" s="8" t="s">
        <v>211</v>
      </c>
      <c r="D139" s="8" t="s">
        <v>407</v>
      </c>
      <c r="E139" s="50">
        <v>261.62</v>
      </c>
      <c r="F139" s="2">
        <f t="shared" si="42"/>
        <v>459603.55119999999</v>
      </c>
      <c r="G139" s="56">
        <v>62983.31</v>
      </c>
      <c r="H139" s="55">
        <v>33338</v>
      </c>
      <c r="I139" s="34">
        <f t="shared" si="31"/>
        <v>25003.5</v>
      </c>
      <c r="J139" s="35">
        <v>21759</v>
      </c>
      <c r="K139" s="35">
        <v>0</v>
      </c>
      <c r="L139" s="35">
        <v>0</v>
      </c>
      <c r="M139" s="35">
        <v>19298</v>
      </c>
      <c r="N139" s="2">
        <f t="shared" si="32"/>
        <v>129043.81</v>
      </c>
      <c r="O139" s="4">
        <f t="shared" si="30"/>
        <v>330560</v>
      </c>
      <c r="P139" s="52">
        <v>144</v>
      </c>
      <c r="Q139" s="52">
        <v>62</v>
      </c>
      <c r="R139" s="4">
        <f t="shared" si="33"/>
        <v>12410</v>
      </c>
      <c r="S139" s="6">
        <f t="shared" si="43"/>
        <v>21962.999</v>
      </c>
      <c r="T139" s="57">
        <v>3544362</v>
      </c>
      <c r="U139" s="6">
        <f t="shared" si="34"/>
        <v>3544.3620000000001</v>
      </c>
      <c r="V139" s="6">
        <f t="shared" si="35"/>
        <v>18418.636999999999</v>
      </c>
      <c r="W139" s="4">
        <f t="shared" si="36"/>
        <v>368373</v>
      </c>
      <c r="X139" s="19">
        <f t="shared" si="37"/>
        <v>711343</v>
      </c>
      <c r="Y139" s="20">
        <v>0</v>
      </c>
      <c r="Z139" s="18">
        <v>0</v>
      </c>
      <c r="AA139" s="4">
        <f t="shared" si="38"/>
        <v>711343</v>
      </c>
      <c r="AB139" s="20"/>
      <c r="AC139" s="20"/>
      <c r="AD139" s="20"/>
      <c r="AE139" s="20"/>
      <c r="AF139" s="20"/>
      <c r="AG139" s="20"/>
      <c r="AH139" s="53">
        <v>0</v>
      </c>
      <c r="AI139" s="53">
        <v>0</v>
      </c>
      <c r="AJ139" s="22"/>
      <c r="AK139" s="28">
        <f t="shared" si="39"/>
        <v>711343</v>
      </c>
      <c r="AL139" s="30" t="str">
        <f t="shared" si="40"/>
        <v xml:space="preserve"> </v>
      </c>
      <c r="AM139" s="30" t="str">
        <f t="shared" si="41"/>
        <v xml:space="preserve"> </v>
      </c>
    </row>
    <row r="140" spans="1:39" ht="17.100000000000001" customHeight="1">
      <c r="A140" s="8" t="s">
        <v>11</v>
      </c>
      <c r="B140" s="8" t="s">
        <v>405</v>
      </c>
      <c r="C140" s="8" t="s">
        <v>184</v>
      </c>
      <c r="D140" s="8" t="s">
        <v>408</v>
      </c>
      <c r="E140" s="50">
        <v>167.45</v>
      </c>
      <c r="F140" s="2">
        <f t="shared" si="42"/>
        <v>294169.462</v>
      </c>
      <c r="G140" s="56">
        <v>12284.76</v>
      </c>
      <c r="H140" s="55">
        <v>22155</v>
      </c>
      <c r="I140" s="34">
        <f t="shared" si="31"/>
        <v>16616.25</v>
      </c>
      <c r="J140" s="35">
        <v>14447</v>
      </c>
      <c r="K140" s="35">
        <v>0</v>
      </c>
      <c r="L140" s="35">
        <v>0</v>
      </c>
      <c r="M140" s="35">
        <v>9346</v>
      </c>
      <c r="N140" s="2">
        <f t="shared" si="32"/>
        <v>52694.01</v>
      </c>
      <c r="O140" s="4">
        <f t="shared" si="30"/>
        <v>241475</v>
      </c>
      <c r="P140" s="52">
        <v>71</v>
      </c>
      <c r="Q140" s="52">
        <v>79</v>
      </c>
      <c r="R140" s="4">
        <f t="shared" si="33"/>
        <v>7797</v>
      </c>
      <c r="S140" s="6">
        <f t="shared" si="43"/>
        <v>14057.4275</v>
      </c>
      <c r="T140" s="57">
        <v>714646</v>
      </c>
      <c r="U140" s="6">
        <f t="shared" si="34"/>
        <v>714.64599999999996</v>
      </c>
      <c r="V140" s="6">
        <f t="shared" si="35"/>
        <v>13342.781499999999</v>
      </c>
      <c r="W140" s="4">
        <f t="shared" si="36"/>
        <v>266856</v>
      </c>
      <c r="X140" s="19">
        <f t="shared" si="37"/>
        <v>516128</v>
      </c>
      <c r="Y140" s="20">
        <v>0</v>
      </c>
      <c r="Z140" s="18">
        <v>0</v>
      </c>
      <c r="AA140" s="4">
        <f t="shared" si="38"/>
        <v>516128</v>
      </c>
      <c r="AB140" s="20"/>
      <c r="AC140" s="20"/>
      <c r="AD140" s="20"/>
      <c r="AE140" s="20"/>
      <c r="AF140" s="20">
        <v>53121</v>
      </c>
      <c r="AG140" s="20"/>
      <c r="AH140" s="53">
        <v>0</v>
      </c>
      <c r="AI140" s="53">
        <v>0</v>
      </c>
      <c r="AJ140" s="22"/>
      <c r="AK140" s="28">
        <f t="shared" si="39"/>
        <v>463007</v>
      </c>
      <c r="AL140" s="30" t="str">
        <f t="shared" si="40"/>
        <v xml:space="preserve"> </v>
      </c>
      <c r="AM140" s="30" t="str">
        <f t="shared" si="41"/>
        <v xml:space="preserve"> </v>
      </c>
    </row>
    <row r="141" spans="1:39" ht="17.100000000000001" customHeight="1">
      <c r="A141" s="8" t="s">
        <v>11</v>
      </c>
      <c r="B141" s="8" t="s">
        <v>405</v>
      </c>
      <c r="C141" s="8" t="s">
        <v>154</v>
      </c>
      <c r="D141" s="8" t="s">
        <v>409</v>
      </c>
      <c r="E141" s="50">
        <v>409.06</v>
      </c>
      <c r="F141" s="2">
        <f t="shared" si="42"/>
        <v>718620.24560000002</v>
      </c>
      <c r="G141" s="56">
        <v>172598.64</v>
      </c>
      <c r="H141" s="55">
        <v>47255</v>
      </c>
      <c r="I141" s="34">
        <f t="shared" si="31"/>
        <v>35441.25</v>
      </c>
      <c r="J141" s="35">
        <v>30800</v>
      </c>
      <c r="K141" s="35">
        <v>0</v>
      </c>
      <c r="L141" s="35">
        <v>0</v>
      </c>
      <c r="M141" s="35">
        <v>27684</v>
      </c>
      <c r="N141" s="2">
        <f t="shared" si="32"/>
        <v>266523.89</v>
      </c>
      <c r="O141" s="4">
        <f t="shared" si="30"/>
        <v>452096</v>
      </c>
      <c r="P141" s="52">
        <v>164</v>
      </c>
      <c r="Q141" s="52">
        <v>51</v>
      </c>
      <c r="R141" s="4">
        <f t="shared" si="33"/>
        <v>11626</v>
      </c>
      <c r="S141" s="6">
        <f t="shared" si="43"/>
        <v>34340.587</v>
      </c>
      <c r="T141" s="57">
        <v>10330643</v>
      </c>
      <c r="U141" s="6">
        <f t="shared" si="34"/>
        <v>10330.643</v>
      </c>
      <c r="V141" s="6">
        <f t="shared" si="35"/>
        <v>24009.944</v>
      </c>
      <c r="W141" s="4">
        <f t="shared" si="36"/>
        <v>480199</v>
      </c>
      <c r="X141" s="19">
        <f t="shared" si="37"/>
        <v>943921</v>
      </c>
      <c r="Y141" s="20">
        <v>0</v>
      </c>
      <c r="Z141" s="18">
        <v>0</v>
      </c>
      <c r="AA141" s="4">
        <f t="shared" si="38"/>
        <v>943921</v>
      </c>
      <c r="AB141" s="20"/>
      <c r="AC141" s="20"/>
      <c r="AD141" s="20"/>
      <c r="AE141" s="20"/>
      <c r="AF141" s="20"/>
      <c r="AG141" s="20"/>
      <c r="AH141" s="53">
        <v>0</v>
      </c>
      <c r="AI141" s="53">
        <v>0</v>
      </c>
      <c r="AJ141" s="22"/>
      <c r="AK141" s="28">
        <f t="shared" si="39"/>
        <v>943921</v>
      </c>
      <c r="AL141" s="30" t="str">
        <f t="shared" si="40"/>
        <v xml:space="preserve"> </v>
      </c>
      <c r="AM141" s="30" t="str">
        <f t="shared" si="41"/>
        <v xml:space="preserve"> </v>
      </c>
    </row>
    <row r="142" spans="1:39" ht="17.100000000000001" customHeight="1">
      <c r="A142" s="8" t="s">
        <v>11</v>
      </c>
      <c r="B142" s="8" t="s">
        <v>405</v>
      </c>
      <c r="C142" s="8" t="s">
        <v>51</v>
      </c>
      <c r="D142" s="8" t="s">
        <v>410</v>
      </c>
      <c r="E142" s="50">
        <v>2782.45</v>
      </c>
      <c r="F142" s="2">
        <f t="shared" si="42"/>
        <v>4888096.8619999997</v>
      </c>
      <c r="G142" s="56">
        <v>977506.97</v>
      </c>
      <c r="H142" s="55">
        <v>385349</v>
      </c>
      <c r="I142" s="34">
        <f t="shared" si="31"/>
        <v>289011.75</v>
      </c>
      <c r="J142" s="35">
        <v>251420</v>
      </c>
      <c r="K142" s="35">
        <v>111</v>
      </c>
      <c r="L142" s="35">
        <v>618196</v>
      </c>
      <c r="M142" s="35">
        <v>224500</v>
      </c>
      <c r="N142" s="2">
        <f t="shared" si="32"/>
        <v>2360745.7199999997</v>
      </c>
      <c r="O142" s="4">
        <f t="shared" si="30"/>
        <v>2527351</v>
      </c>
      <c r="P142" s="52">
        <v>1377</v>
      </c>
      <c r="Q142" s="52">
        <v>62</v>
      </c>
      <c r="R142" s="4">
        <f t="shared" si="33"/>
        <v>118670</v>
      </c>
      <c r="S142" s="6">
        <f t="shared" si="43"/>
        <v>233586.67749999999</v>
      </c>
      <c r="T142" s="57">
        <v>59096271</v>
      </c>
      <c r="U142" s="6">
        <f t="shared" si="34"/>
        <v>59096.271000000001</v>
      </c>
      <c r="V142" s="6">
        <f t="shared" si="35"/>
        <v>174490.40649999998</v>
      </c>
      <c r="W142" s="4">
        <f t="shared" si="36"/>
        <v>3489808</v>
      </c>
      <c r="X142" s="19">
        <f t="shared" si="37"/>
        <v>6135829</v>
      </c>
      <c r="Y142" s="20">
        <v>0</v>
      </c>
      <c r="Z142" s="18">
        <v>0</v>
      </c>
      <c r="AA142" s="4">
        <f t="shared" si="38"/>
        <v>6135829</v>
      </c>
      <c r="AB142" s="20"/>
      <c r="AC142" s="20"/>
      <c r="AD142" s="20"/>
      <c r="AE142" s="20"/>
      <c r="AF142" s="20"/>
      <c r="AG142" s="20"/>
      <c r="AH142" s="53">
        <v>0</v>
      </c>
      <c r="AI142" s="53">
        <v>0</v>
      </c>
      <c r="AJ142" s="22"/>
      <c r="AK142" s="28">
        <f t="shared" si="39"/>
        <v>6135829</v>
      </c>
      <c r="AL142" s="30" t="str">
        <f t="shared" si="40"/>
        <v xml:space="preserve"> </v>
      </c>
      <c r="AM142" s="30" t="str">
        <f t="shared" si="41"/>
        <v xml:space="preserve"> </v>
      </c>
    </row>
    <row r="143" spans="1:39" ht="17.100000000000001" customHeight="1">
      <c r="A143" s="8" t="s">
        <v>11</v>
      </c>
      <c r="B143" s="8" t="s">
        <v>405</v>
      </c>
      <c r="C143" s="8" t="s">
        <v>190</v>
      </c>
      <c r="D143" s="8" t="s">
        <v>411</v>
      </c>
      <c r="E143" s="50">
        <v>4044.98</v>
      </c>
      <c r="F143" s="2">
        <f t="shared" si="42"/>
        <v>7106059.0647999998</v>
      </c>
      <c r="G143" s="56">
        <v>3631066.32</v>
      </c>
      <c r="H143" s="55">
        <v>580856</v>
      </c>
      <c r="I143" s="34">
        <f t="shared" si="31"/>
        <v>435642</v>
      </c>
      <c r="J143" s="35">
        <v>379138</v>
      </c>
      <c r="K143" s="35">
        <v>167</v>
      </c>
      <c r="L143" s="35">
        <v>927886</v>
      </c>
      <c r="M143" s="35">
        <v>220830</v>
      </c>
      <c r="N143" s="2">
        <f t="shared" si="32"/>
        <v>5594729.3200000003</v>
      </c>
      <c r="O143" s="4">
        <f t="shared" si="30"/>
        <v>1511330</v>
      </c>
      <c r="P143" s="52">
        <v>2189</v>
      </c>
      <c r="Q143" s="52">
        <v>33</v>
      </c>
      <c r="R143" s="4">
        <f t="shared" si="33"/>
        <v>100409</v>
      </c>
      <c r="S143" s="6">
        <f t="shared" si="43"/>
        <v>339576.071</v>
      </c>
      <c r="T143" s="57">
        <v>221406483</v>
      </c>
      <c r="U143" s="6">
        <f t="shared" si="34"/>
        <v>221406.48300000001</v>
      </c>
      <c r="V143" s="6">
        <f t="shared" si="35"/>
        <v>118169.58799999999</v>
      </c>
      <c r="W143" s="4">
        <f t="shared" si="36"/>
        <v>2363392</v>
      </c>
      <c r="X143" s="19">
        <f t="shared" si="37"/>
        <v>3975131</v>
      </c>
      <c r="Y143" s="20">
        <v>0</v>
      </c>
      <c r="Z143" s="18">
        <v>0</v>
      </c>
      <c r="AA143" s="4">
        <f t="shared" si="38"/>
        <v>3975131</v>
      </c>
      <c r="AB143" s="20"/>
      <c r="AC143" s="20"/>
      <c r="AD143" s="20"/>
      <c r="AE143" s="20"/>
      <c r="AF143" s="20"/>
      <c r="AG143" s="20"/>
      <c r="AH143" s="53">
        <v>0</v>
      </c>
      <c r="AI143" s="53">
        <v>0</v>
      </c>
      <c r="AJ143" s="22"/>
      <c r="AK143" s="28">
        <f t="shared" si="39"/>
        <v>3975131</v>
      </c>
      <c r="AL143" s="30" t="str">
        <f t="shared" si="40"/>
        <v xml:space="preserve"> </v>
      </c>
      <c r="AM143" s="30" t="str">
        <f t="shared" si="41"/>
        <v xml:space="preserve"> </v>
      </c>
    </row>
    <row r="144" spans="1:39" ht="17.100000000000001" customHeight="1">
      <c r="A144" s="8" t="s">
        <v>11</v>
      </c>
      <c r="B144" s="8" t="s">
        <v>405</v>
      </c>
      <c r="C144" s="8" t="s">
        <v>96</v>
      </c>
      <c r="D144" s="8" t="s">
        <v>412</v>
      </c>
      <c r="E144" s="50">
        <v>1593.91</v>
      </c>
      <c r="F144" s="2">
        <f t="shared" si="42"/>
        <v>2800117.3316000002</v>
      </c>
      <c r="G144" s="56">
        <v>233675.64</v>
      </c>
      <c r="H144" s="55">
        <v>209360</v>
      </c>
      <c r="I144" s="34">
        <f t="shared" si="31"/>
        <v>157020</v>
      </c>
      <c r="J144" s="35">
        <v>136673</v>
      </c>
      <c r="K144" s="35">
        <v>60</v>
      </c>
      <c r="L144" s="35">
        <v>333625</v>
      </c>
      <c r="M144" s="35">
        <v>106447</v>
      </c>
      <c r="N144" s="2">
        <f t="shared" si="32"/>
        <v>967500.64</v>
      </c>
      <c r="O144" s="4">
        <f t="shared" si="30"/>
        <v>1832617</v>
      </c>
      <c r="P144" s="52">
        <v>652</v>
      </c>
      <c r="Q144" s="52">
        <v>62</v>
      </c>
      <c r="R144" s="4">
        <f t="shared" si="33"/>
        <v>56189</v>
      </c>
      <c r="S144" s="6">
        <f t="shared" si="43"/>
        <v>133808.7445</v>
      </c>
      <c r="T144" s="57">
        <v>14026679</v>
      </c>
      <c r="U144" s="6">
        <f t="shared" si="34"/>
        <v>14026.679</v>
      </c>
      <c r="V144" s="6">
        <f t="shared" si="35"/>
        <v>119782.0655</v>
      </c>
      <c r="W144" s="4">
        <f t="shared" si="36"/>
        <v>2395641</v>
      </c>
      <c r="X144" s="19">
        <f t="shared" si="37"/>
        <v>4284447</v>
      </c>
      <c r="Y144" s="20">
        <v>0</v>
      </c>
      <c r="Z144" s="18">
        <v>0</v>
      </c>
      <c r="AA144" s="4">
        <f t="shared" si="38"/>
        <v>4284447</v>
      </c>
      <c r="AB144" s="20"/>
      <c r="AC144" s="20"/>
      <c r="AD144" s="20"/>
      <c r="AE144" s="20"/>
      <c r="AF144" s="20"/>
      <c r="AG144" s="20"/>
      <c r="AH144" s="53">
        <v>0</v>
      </c>
      <c r="AI144" s="53">
        <v>0</v>
      </c>
      <c r="AJ144" s="22"/>
      <c r="AK144" s="28">
        <f t="shared" si="39"/>
        <v>4284447</v>
      </c>
      <c r="AL144" s="30" t="str">
        <f t="shared" si="40"/>
        <v xml:space="preserve"> </v>
      </c>
      <c r="AM144" s="30" t="str">
        <f t="shared" si="41"/>
        <v xml:space="preserve"> </v>
      </c>
    </row>
    <row r="145" spans="1:39" ht="17.100000000000001" customHeight="1">
      <c r="A145" s="8" t="s">
        <v>11</v>
      </c>
      <c r="B145" s="8" t="s">
        <v>405</v>
      </c>
      <c r="C145" s="8" t="s">
        <v>207</v>
      </c>
      <c r="D145" s="8" t="s">
        <v>413</v>
      </c>
      <c r="E145" s="50">
        <v>990.75</v>
      </c>
      <c r="F145" s="2">
        <f t="shared" si="42"/>
        <v>1740509.97</v>
      </c>
      <c r="G145" s="56">
        <v>190247.08</v>
      </c>
      <c r="H145" s="55">
        <v>135488</v>
      </c>
      <c r="I145" s="34">
        <f t="shared" si="31"/>
        <v>101616</v>
      </c>
      <c r="J145" s="35">
        <v>88411</v>
      </c>
      <c r="K145" s="35">
        <v>39</v>
      </c>
      <c r="L145" s="35">
        <v>216510</v>
      </c>
      <c r="M145" s="35">
        <v>68882</v>
      </c>
      <c r="N145" s="2">
        <f t="shared" si="32"/>
        <v>665705.07999999996</v>
      </c>
      <c r="O145" s="4">
        <f t="shared" si="30"/>
        <v>1074805</v>
      </c>
      <c r="P145" s="52">
        <v>432</v>
      </c>
      <c r="Q145" s="52">
        <v>66</v>
      </c>
      <c r="R145" s="4">
        <f t="shared" si="33"/>
        <v>39632</v>
      </c>
      <c r="S145" s="6">
        <f t="shared" si="43"/>
        <v>83173.462499999994</v>
      </c>
      <c r="T145" s="57">
        <v>10724187</v>
      </c>
      <c r="U145" s="6">
        <f t="shared" si="34"/>
        <v>10724.187</v>
      </c>
      <c r="V145" s="6">
        <f t="shared" si="35"/>
        <v>72449.275499999989</v>
      </c>
      <c r="W145" s="4">
        <f t="shared" si="36"/>
        <v>1448986</v>
      </c>
      <c r="X145" s="19">
        <f t="shared" si="37"/>
        <v>2563423</v>
      </c>
      <c r="Y145" s="20">
        <v>0</v>
      </c>
      <c r="Z145" s="18">
        <v>0</v>
      </c>
      <c r="AA145" s="4">
        <f t="shared" si="38"/>
        <v>2563423</v>
      </c>
      <c r="AB145" s="20"/>
      <c r="AC145" s="20"/>
      <c r="AD145" s="20"/>
      <c r="AE145" s="20"/>
      <c r="AF145" s="20"/>
      <c r="AG145" s="20"/>
      <c r="AH145" s="53">
        <v>0</v>
      </c>
      <c r="AI145" s="53">
        <v>0</v>
      </c>
      <c r="AJ145" s="22"/>
      <c r="AK145" s="28">
        <f t="shared" si="39"/>
        <v>2563423</v>
      </c>
      <c r="AL145" s="30" t="str">
        <f t="shared" si="40"/>
        <v xml:space="preserve"> </v>
      </c>
      <c r="AM145" s="30" t="str">
        <f t="shared" si="41"/>
        <v xml:space="preserve"> </v>
      </c>
    </row>
    <row r="146" spans="1:39" ht="17.100000000000001" customHeight="1">
      <c r="A146" s="8" t="s">
        <v>11</v>
      </c>
      <c r="B146" s="8" t="s">
        <v>405</v>
      </c>
      <c r="C146" s="8" t="s">
        <v>222</v>
      </c>
      <c r="D146" s="8" t="s">
        <v>414</v>
      </c>
      <c r="E146" s="50">
        <v>390.67</v>
      </c>
      <c r="F146" s="2">
        <f t="shared" si="42"/>
        <v>686313.42920000001</v>
      </c>
      <c r="G146" s="56">
        <v>86684.6</v>
      </c>
      <c r="H146" s="55">
        <v>54595</v>
      </c>
      <c r="I146" s="34">
        <f t="shared" si="31"/>
        <v>40946.25</v>
      </c>
      <c r="J146" s="35">
        <v>35566</v>
      </c>
      <c r="K146" s="35">
        <v>16</v>
      </c>
      <c r="L146" s="35">
        <v>88948</v>
      </c>
      <c r="M146" s="35">
        <v>33420</v>
      </c>
      <c r="N146" s="2">
        <f t="shared" si="32"/>
        <v>285580.84999999998</v>
      </c>
      <c r="O146" s="4">
        <f t="shared" si="30"/>
        <v>400733</v>
      </c>
      <c r="P146" s="52">
        <v>133</v>
      </c>
      <c r="Q146" s="52">
        <v>88</v>
      </c>
      <c r="R146" s="4">
        <f t="shared" si="33"/>
        <v>16269</v>
      </c>
      <c r="S146" s="6">
        <f t="shared" si="43"/>
        <v>32796.746500000001</v>
      </c>
      <c r="T146" s="57">
        <v>5358642</v>
      </c>
      <c r="U146" s="6">
        <f t="shared" si="34"/>
        <v>5358.6419999999998</v>
      </c>
      <c r="V146" s="6">
        <f t="shared" si="35"/>
        <v>27438.104500000001</v>
      </c>
      <c r="W146" s="4">
        <f t="shared" si="36"/>
        <v>548762</v>
      </c>
      <c r="X146" s="19">
        <f t="shared" si="37"/>
        <v>965764</v>
      </c>
      <c r="Y146" s="20">
        <v>0</v>
      </c>
      <c r="Z146" s="18">
        <v>0</v>
      </c>
      <c r="AA146" s="4">
        <f t="shared" si="38"/>
        <v>965764</v>
      </c>
      <c r="AB146" s="20"/>
      <c r="AC146" s="20"/>
      <c r="AD146" s="20"/>
      <c r="AE146" s="20"/>
      <c r="AF146" s="20"/>
      <c r="AG146" s="20"/>
      <c r="AH146" s="53">
        <v>0</v>
      </c>
      <c r="AI146" s="53">
        <v>0</v>
      </c>
      <c r="AJ146" s="22"/>
      <c r="AK146" s="28">
        <f t="shared" si="39"/>
        <v>965764</v>
      </c>
      <c r="AL146" s="30" t="str">
        <f t="shared" si="40"/>
        <v xml:space="preserve"> </v>
      </c>
      <c r="AM146" s="30" t="str">
        <f t="shared" si="41"/>
        <v xml:space="preserve"> </v>
      </c>
    </row>
    <row r="147" spans="1:39" ht="17.100000000000001" customHeight="1">
      <c r="A147" s="8" t="s">
        <v>153</v>
      </c>
      <c r="B147" s="8" t="s">
        <v>415</v>
      </c>
      <c r="C147" s="8" t="s">
        <v>222</v>
      </c>
      <c r="D147" s="8" t="s">
        <v>416</v>
      </c>
      <c r="E147" s="50">
        <v>650.87</v>
      </c>
      <c r="F147" s="2">
        <f t="shared" si="42"/>
        <v>1143422.3811999999</v>
      </c>
      <c r="G147" s="56">
        <v>443934.67999999993</v>
      </c>
      <c r="H147" s="55">
        <v>286815</v>
      </c>
      <c r="I147" s="34">
        <f t="shared" si="31"/>
        <v>215111.25</v>
      </c>
      <c r="J147" s="35">
        <v>51423</v>
      </c>
      <c r="K147" s="35">
        <v>644337</v>
      </c>
      <c r="L147" s="35">
        <v>126645</v>
      </c>
      <c r="M147" s="35">
        <v>111783</v>
      </c>
      <c r="N147" s="2">
        <f t="shared" si="32"/>
        <v>1593233.93</v>
      </c>
      <c r="O147" s="4">
        <f t="shared" si="30"/>
        <v>0</v>
      </c>
      <c r="P147" s="52">
        <v>170</v>
      </c>
      <c r="Q147" s="52">
        <v>130</v>
      </c>
      <c r="R147" s="4">
        <f t="shared" si="33"/>
        <v>30719</v>
      </c>
      <c r="S147" s="6">
        <f t="shared" si="43"/>
        <v>54640.536500000002</v>
      </c>
      <c r="T147" s="57">
        <v>26528981</v>
      </c>
      <c r="U147" s="6">
        <f t="shared" si="34"/>
        <v>26528.981</v>
      </c>
      <c r="V147" s="6">
        <f t="shared" si="35"/>
        <v>28111.555500000002</v>
      </c>
      <c r="W147" s="4">
        <f t="shared" si="36"/>
        <v>562231</v>
      </c>
      <c r="X147" s="19">
        <f t="shared" si="37"/>
        <v>592950</v>
      </c>
      <c r="Y147" s="20">
        <v>0</v>
      </c>
      <c r="Z147" s="18">
        <v>0</v>
      </c>
      <c r="AA147" s="4">
        <f t="shared" si="38"/>
        <v>592950</v>
      </c>
      <c r="AB147" s="20"/>
      <c r="AC147" s="20"/>
      <c r="AD147" s="20"/>
      <c r="AE147" s="20"/>
      <c r="AF147" s="20"/>
      <c r="AG147" s="20"/>
      <c r="AH147" s="53">
        <v>0</v>
      </c>
      <c r="AI147" s="53">
        <v>0</v>
      </c>
      <c r="AJ147" s="22"/>
      <c r="AK147" s="28">
        <f t="shared" si="39"/>
        <v>592950</v>
      </c>
      <c r="AL147" s="30">
        <f t="shared" si="40"/>
        <v>1</v>
      </c>
      <c r="AM147" s="30" t="str">
        <f t="shared" si="41"/>
        <v xml:space="preserve"> </v>
      </c>
    </row>
    <row r="148" spans="1:39" ht="17.100000000000001" customHeight="1">
      <c r="A148" s="8" t="s">
        <v>153</v>
      </c>
      <c r="B148" s="8" t="s">
        <v>415</v>
      </c>
      <c r="C148" s="8" t="s">
        <v>29</v>
      </c>
      <c r="D148" s="8" t="s">
        <v>417</v>
      </c>
      <c r="E148" s="50">
        <v>882.87</v>
      </c>
      <c r="F148" s="2">
        <f t="shared" si="42"/>
        <v>1550990.7012</v>
      </c>
      <c r="G148" s="56">
        <v>1727935.4100000004</v>
      </c>
      <c r="H148" s="55">
        <v>389010</v>
      </c>
      <c r="I148" s="34">
        <f t="shared" si="31"/>
        <v>291757.5</v>
      </c>
      <c r="J148" s="35">
        <v>69876</v>
      </c>
      <c r="K148" s="35">
        <v>873555</v>
      </c>
      <c r="L148" s="35">
        <v>171001</v>
      </c>
      <c r="M148" s="35">
        <v>185117</v>
      </c>
      <c r="N148" s="2">
        <f t="shared" si="32"/>
        <v>3319241.91</v>
      </c>
      <c r="O148" s="4">
        <f t="shared" si="30"/>
        <v>0</v>
      </c>
      <c r="P148" s="52">
        <v>186</v>
      </c>
      <c r="Q148" s="52">
        <v>125</v>
      </c>
      <c r="R148" s="4">
        <f t="shared" si="33"/>
        <v>32318</v>
      </c>
      <c r="S148" s="6">
        <f t="shared" si="43"/>
        <v>74116.936499999996</v>
      </c>
      <c r="T148" s="57">
        <v>106709251</v>
      </c>
      <c r="U148" s="6">
        <f t="shared" si="34"/>
        <v>106709.251</v>
      </c>
      <c r="V148" s="6">
        <f t="shared" si="35"/>
        <v>0</v>
      </c>
      <c r="W148" s="4">
        <f t="shared" si="36"/>
        <v>0</v>
      </c>
      <c r="X148" s="19">
        <f t="shared" si="37"/>
        <v>32318</v>
      </c>
      <c r="Y148" s="20">
        <v>0</v>
      </c>
      <c r="Z148" s="18">
        <v>0</v>
      </c>
      <c r="AA148" s="4">
        <f t="shared" si="38"/>
        <v>32318</v>
      </c>
      <c r="AB148" s="20"/>
      <c r="AC148" s="20"/>
      <c r="AD148" s="20"/>
      <c r="AE148" s="20"/>
      <c r="AF148" s="20"/>
      <c r="AG148" s="20"/>
      <c r="AH148" s="53">
        <v>0</v>
      </c>
      <c r="AI148" s="53">
        <v>0</v>
      </c>
      <c r="AJ148" s="22"/>
      <c r="AK148" s="28">
        <f t="shared" si="39"/>
        <v>32318</v>
      </c>
      <c r="AL148" s="30">
        <f t="shared" si="40"/>
        <v>1</v>
      </c>
      <c r="AM148" s="30">
        <f t="shared" si="41"/>
        <v>1</v>
      </c>
    </row>
    <row r="149" spans="1:39" ht="17.100000000000001" customHeight="1">
      <c r="A149" s="8" t="s">
        <v>153</v>
      </c>
      <c r="B149" s="8" t="s">
        <v>415</v>
      </c>
      <c r="C149" s="8" t="s">
        <v>114</v>
      </c>
      <c r="D149" s="8" t="s">
        <v>418</v>
      </c>
      <c r="E149" s="50">
        <v>290.98</v>
      </c>
      <c r="F149" s="2">
        <f t="shared" si="42"/>
        <v>511182.02480000001</v>
      </c>
      <c r="G149" s="56">
        <v>873236.06999999983</v>
      </c>
      <c r="H149" s="55">
        <v>74172</v>
      </c>
      <c r="I149" s="34">
        <f t="shared" si="31"/>
        <v>55629</v>
      </c>
      <c r="J149" s="35">
        <v>13149</v>
      </c>
      <c r="K149" s="35">
        <v>167048</v>
      </c>
      <c r="L149" s="35">
        <v>32428</v>
      </c>
      <c r="M149" s="35">
        <v>92774</v>
      </c>
      <c r="N149" s="2">
        <f t="shared" si="32"/>
        <v>1234264.0699999998</v>
      </c>
      <c r="O149" s="4">
        <f t="shared" ref="O149:O180" si="44">IF(F149&gt;N149,ROUND(SUM(F149-N149),0),0)</f>
        <v>0</v>
      </c>
      <c r="P149" s="52">
        <v>51</v>
      </c>
      <c r="Q149" s="52">
        <v>167</v>
      </c>
      <c r="R149" s="4">
        <f t="shared" si="33"/>
        <v>11839</v>
      </c>
      <c r="S149" s="6">
        <f t="shared" si="43"/>
        <v>24427.771000000001</v>
      </c>
      <c r="T149" s="57">
        <v>54003468</v>
      </c>
      <c r="U149" s="6">
        <f t="shared" si="34"/>
        <v>54003.468000000001</v>
      </c>
      <c r="V149" s="6">
        <f t="shared" si="35"/>
        <v>0</v>
      </c>
      <c r="W149" s="4">
        <f t="shared" si="36"/>
        <v>0</v>
      </c>
      <c r="X149" s="19">
        <f t="shared" si="37"/>
        <v>11839</v>
      </c>
      <c r="Y149" s="20">
        <v>0</v>
      </c>
      <c r="Z149" s="18">
        <v>0</v>
      </c>
      <c r="AA149" s="4">
        <f t="shared" si="38"/>
        <v>11839</v>
      </c>
      <c r="AB149" s="20"/>
      <c r="AC149" s="20"/>
      <c r="AD149" s="20"/>
      <c r="AE149" s="20"/>
      <c r="AF149" s="20"/>
      <c r="AG149" s="20">
        <v>3315</v>
      </c>
      <c r="AH149" s="53">
        <v>0</v>
      </c>
      <c r="AI149" s="53">
        <v>0</v>
      </c>
      <c r="AJ149" s="22"/>
      <c r="AK149" s="28">
        <f t="shared" si="39"/>
        <v>8524</v>
      </c>
      <c r="AL149" s="30">
        <f t="shared" si="40"/>
        <v>1</v>
      </c>
      <c r="AM149" s="30">
        <f t="shared" si="41"/>
        <v>1</v>
      </c>
    </row>
    <row r="150" spans="1:39" ht="17.100000000000001" customHeight="1">
      <c r="A150" s="8" t="s">
        <v>186</v>
      </c>
      <c r="B150" s="8" t="s">
        <v>419</v>
      </c>
      <c r="C150" s="8" t="s">
        <v>190</v>
      </c>
      <c r="D150" s="8" t="s">
        <v>420</v>
      </c>
      <c r="E150" s="50">
        <v>527.6</v>
      </c>
      <c r="F150" s="2">
        <f t="shared" si="42"/>
        <v>926866.576</v>
      </c>
      <c r="G150" s="56">
        <v>674870.58000000007</v>
      </c>
      <c r="H150" s="55">
        <v>178162</v>
      </c>
      <c r="I150" s="34">
        <f t="shared" si="31"/>
        <v>133621.5</v>
      </c>
      <c r="J150" s="35">
        <v>35408</v>
      </c>
      <c r="K150" s="35">
        <v>626885</v>
      </c>
      <c r="L150" s="35">
        <v>89931</v>
      </c>
      <c r="M150" s="35">
        <v>90840</v>
      </c>
      <c r="N150" s="2">
        <f t="shared" si="32"/>
        <v>1651556.08</v>
      </c>
      <c r="O150" s="4">
        <f t="shared" si="44"/>
        <v>0</v>
      </c>
      <c r="P150" s="52">
        <v>174</v>
      </c>
      <c r="Q150" s="52">
        <v>141</v>
      </c>
      <c r="R150" s="4">
        <f t="shared" si="33"/>
        <v>34102</v>
      </c>
      <c r="S150" s="6">
        <f t="shared" si="43"/>
        <v>44292.02</v>
      </c>
      <c r="T150" s="57">
        <v>39101534</v>
      </c>
      <c r="U150" s="6">
        <f t="shared" si="34"/>
        <v>39101.534</v>
      </c>
      <c r="V150" s="6">
        <f t="shared" si="35"/>
        <v>5190.4859999999971</v>
      </c>
      <c r="W150" s="4">
        <f t="shared" si="36"/>
        <v>103810</v>
      </c>
      <c r="X150" s="19">
        <f t="shared" si="37"/>
        <v>137912</v>
      </c>
      <c r="Y150" s="20">
        <v>0</v>
      </c>
      <c r="Z150" s="18">
        <v>0</v>
      </c>
      <c r="AA150" s="4">
        <f t="shared" si="38"/>
        <v>137912</v>
      </c>
      <c r="AB150" s="20"/>
      <c r="AC150" s="20"/>
      <c r="AD150" s="20"/>
      <c r="AE150" s="20"/>
      <c r="AF150" s="20"/>
      <c r="AG150" s="20"/>
      <c r="AH150" s="53">
        <v>0</v>
      </c>
      <c r="AI150" s="53">
        <v>0</v>
      </c>
      <c r="AJ150" s="22"/>
      <c r="AK150" s="28">
        <f t="shared" si="39"/>
        <v>137912</v>
      </c>
      <c r="AL150" s="30">
        <f t="shared" si="40"/>
        <v>1</v>
      </c>
      <c r="AM150" s="30" t="str">
        <f t="shared" si="41"/>
        <v xml:space="preserve"> </v>
      </c>
    </row>
    <row r="151" spans="1:39" ht="17.100000000000001" customHeight="1">
      <c r="A151" s="8" t="s">
        <v>186</v>
      </c>
      <c r="B151" s="8" t="s">
        <v>419</v>
      </c>
      <c r="C151" s="8" t="s">
        <v>96</v>
      </c>
      <c r="D151" s="8" t="s">
        <v>421</v>
      </c>
      <c r="E151" s="50">
        <v>440.17</v>
      </c>
      <c r="F151" s="2">
        <f t="shared" si="42"/>
        <v>773273.04920000001</v>
      </c>
      <c r="G151" s="56">
        <v>1349611.06</v>
      </c>
      <c r="H151" s="55">
        <v>152565</v>
      </c>
      <c r="I151" s="34">
        <f t="shared" si="31"/>
        <v>114423.75</v>
      </c>
      <c r="J151" s="35">
        <v>30644</v>
      </c>
      <c r="K151" s="35">
        <v>537569</v>
      </c>
      <c r="L151" s="35">
        <v>76121</v>
      </c>
      <c r="M151" s="35">
        <v>95256</v>
      </c>
      <c r="N151" s="2">
        <f t="shared" si="32"/>
        <v>2203624.81</v>
      </c>
      <c r="O151" s="4">
        <f t="shared" si="44"/>
        <v>0</v>
      </c>
      <c r="P151" s="52">
        <v>51</v>
      </c>
      <c r="Q151" s="52">
        <v>167</v>
      </c>
      <c r="R151" s="4">
        <f t="shared" si="33"/>
        <v>11839</v>
      </c>
      <c r="S151" s="6">
        <f t="shared" si="43"/>
        <v>36952.271500000003</v>
      </c>
      <c r="T151" s="57">
        <v>75911380</v>
      </c>
      <c r="U151" s="6">
        <f t="shared" si="34"/>
        <v>75911.38</v>
      </c>
      <c r="V151" s="6">
        <f t="shared" si="35"/>
        <v>0</v>
      </c>
      <c r="W151" s="4">
        <f t="shared" si="36"/>
        <v>0</v>
      </c>
      <c r="X151" s="19">
        <f t="shared" si="37"/>
        <v>11839</v>
      </c>
      <c r="Y151" s="20">
        <v>0</v>
      </c>
      <c r="Z151" s="18">
        <v>0</v>
      </c>
      <c r="AA151" s="4">
        <f t="shared" si="38"/>
        <v>11839</v>
      </c>
      <c r="AB151" s="20"/>
      <c r="AC151" s="20"/>
      <c r="AD151" s="20"/>
      <c r="AE151" s="20"/>
      <c r="AF151" s="20"/>
      <c r="AG151" s="20"/>
      <c r="AH151" s="53">
        <v>0</v>
      </c>
      <c r="AI151" s="53">
        <v>0</v>
      </c>
      <c r="AJ151" s="22"/>
      <c r="AK151" s="28">
        <f t="shared" si="39"/>
        <v>11839</v>
      </c>
      <c r="AL151" s="30">
        <f t="shared" si="40"/>
        <v>1</v>
      </c>
      <c r="AM151" s="30">
        <f t="shared" si="41"/>
        <v>1</v>
      </c>
    </row>
    <row r="152" spans="1:39" ht="17.100000000000001" customHeight="1">
      <c r="A152" s="8" t="s">
        <v>186</v>
      </c>
      <c r="B152" s="8" t="s">
        <v>419</v>
      </c>
      <c r="C152" s="8" t="s">
        <v>94</v>
      </c>
      <c r="D152" s="8" t="s">
        <v>422</v>
      </c>
      <c r="E152" s="50">
        <v>750.18</v>
      </c>
      <c r="F152" s="2">
        <f t="shared" si="42"/>
        <v>1317886.2167999998</v>
      </c>
      <c r="G152" s="56">
        <v>507927.53</v>
      </c>
      <c r="H152" s="55">
        <v>276552</v>
      </c>
      <c r="I152" s="34">
        <f t="shared" si="31"/>
        <v>207414</v>
      </c>
      <c r="J152" s="35">
        <v>55804</v>
      </c>
      <c r="K152" s="35">
        <v>972404</v>
      </c>
      <c r="L152" s="35">
        <v>137371</v>
      </c>
      <c r="M152" s="35">
        <v>37843</v>
      </c>
      <c r="N152" s="2">
        <f t="shared" si="32"/>
        <v>1918763.53</v>
      </c>
      <c r="O152" s="4">
        <f t="shared" si="44"/>
        <v>0</v>
      </c>
      <c r="P152" s="52">
        <v>113</v>
      </c>
      <c r="Q152" s="52">
        <v>154</v>
      </c>
      <c r="R152" s="4">
        <f t="shared" si="33"/>
        <v>24189</v>
      </c>
      <c r="S152" s="6">
        <f t="shared" si="43"/>
        <v>62977.610999999997</v>
      </c>
      <c r="T152" s="57">
        <v>30586073</v>
      </c>
      <c r="U152" s="6">
        <f t="shared" si="34"/>
        <v>30586.073</v>
      </c>
      <c r="V152" s="6">
        <f t="shared" si="35"/>
        <v>32391.537999999997</v>
      </c>
      <c r="W152" s="4">
        <f t="shared" si="36"/>
        <v>647831</v>
      </c>
      <c r="X152" s="19">
        <f t="shared" si="37"/>
        <v>672020</v>
      </c>
      <c r="Y152" s="20">
        <v>0</v>
      </c>
      <c r="Z152" s="18">
        <v>0</v>
      </c>
      <c r="AA152" s="4">
        <f t="shared" si="38"/>
        <v>672020</v>
      </c>
      <c r="AB152" s="20"/>
      <c r="AC152" s="20"/>
      <c r="AD152" s="20"/>
      <c r="AE152" s="20"/>
      <c r="AF152" s="20"/>
      <c r="AG152" s="20"/>
      <c r="AH152" s="53">
        <v>0</v>
      </c>
      <c r="AI152" s="53">
        <v>0</v>
      </c>
      <c r="AJ152" s="22"/>
      <c r="AK152" s="28">
        <f t="shared" si="39"/>
        <v>672020</v>
      </c>
      <c r="AL152" s="30">
        <f t="shared" si="40"/>
        <v>1</v>
      </c>
      <c r="AM152" s="30" t="str">
        <f t="shared" si="41"/>
        <v xml:space="preserve"> </v>
      </c>
    </row>
    <row r="153" spans="1:39" ht="17.100000000000001" customHeight="1">
      <c r="A153" s="8" t="s">
        <v>16</v>
      </c>
      <c r="B153" s="8" t="s">
        <v>423</v>
      </c>
      <c r="C153" s="8" t="s">
        <v>51</v>
      </c>
      <c r="D153" s="8" t="s">
        <v>424</v>
      </c>
      <c r="E153" s="50">
        <v>684.74</v>
      </c>
      <c r="F153" s="2">
        <f t="shared" si="42"/>
        <v>1202923.8424</v>
      </c>
      <c r="G153" s="56">
        <v>300408.57</v>
      </c>
      <c r="H153" s="55">
        <v>99146</v>
      </c>
      <c r="I153" s="34">
        <f t="shared" si="31"/>
        <v>74359.5</v>
      </c>
      <c r="J153" s="35">
        <v>69640</v>
      </c>
      <c r="K153" s="35">
        <v>61543</v>
      </c>
      <c r="L153" s="35">
        <v>168057</v>
      </c>
      <c r="M153" s="35">
        <v>494</v>
      </c>
      <c r="N153" s="2">
        <f t="shared" si="32"/>
        <v>674502.07000000007</v>
      </c>
      <c r="O153" s="4">
        <f t="shared" si="44"/>
        <v>528422</v>
      </c>
      <c r="P153" s="52">
        <v>181</v>
      </c>
      <c r="Q153" s="52">
        <v>81</v>
      </c>
      <c r="R153" s="4">
        <f t="shared" si="33"/>
        <v>20379</v>
      </c>
      <c r="S153" s="6">
        <f t="shared" si="43"/>
        <v>57483.923000000003</v>
      </c>
      <c r="T153" s="57">
        <v>17010678</v>
      </c>
      <c r="U153" s="6">
        <f t="shared" si="34"/>
        <v>17010.678</v>
      </c>
      <c r="V153" s="6">
        <f t="shared" si="35"/>
        <v>40473.245000000003</v>
      </c>
      <c r="W153" s="4">
        <f t="shared" si="36"/>
        <v>809465</v>
      </c>
      <c r="X153" s="19">
        <f t="shared" si="37"/>
        <v>1358266</v>
      </c>
      <c r="Y153" s="20">
        <v>0</v>
      </c>
      <c r="Z153" s="18">
        <v>0</v>
      </c>
      <c r="AA153" s="4">
        <f t="shared" si="38"/>
        <v>1358266</v>
      </c>
      <c r="AB153" s="20"/>
      <c r="AC153" s="20"/>
      <c r="AD153" s="20"/>
      <c r="AE153" s="20"/>
      <c r="AF153" s="20"/>
      <c r="AG153" s="20"/>
      <c r="AH153" s="53">
        <v>0</v>
      </c>
      <c r="AI153" s="53">
        <v>0</v>
      </c>
      <c r="AJ153" s="22"/>
      <c r="AK153" s="28">
        <f t="shared" si="39"/>
        <v>1358266</v>
      </c>
      <c r="AL153" s="30" t="str">
        <f t="shared" si="40"/>
        <v xml:space="preserve"> </v>
      </c>
      <c r="AM153" s="30" t="str">
        <f t="shared" si="41"/>
        <v xml:space="preserve"> </v>
      </c>
    </row>
    <row r="154" spans="1:39" ht="17.100000000000001" customHeight="1">
      <c r="A154" s="8" t="s">
        <v>16</v>
      </c>
      <c r="B154" s="8" t="s">
        <v>423</v>
      </c>
      <c r="C154" s="8" t="s">
        <v>39</v>
      </c>
      <c r="D154" s="8" t="s">
        <v>425</v>
      </c>
      <c r="E154" s="50">
        <v>458.25</v>
      </c>
      <c r="F154" s="2">
        <f t="shared" si="42"/>
        <v>805035.27</v>
      </c>
      <c r="G154" s="56">
        <v>454585.20999999996</v>
      </c>
      <c r="H154" s="55">
        <v>67277</v>
      </c>
      <c r="I154" s="34">
        <f t="shared" si="31"/>
        <v>50457.75</v>
      </c>
      <c r="J154" s="35">
        <v>47253</v>
      </c>
      <c r="K154" s="35">
        <v>42123</v>
      </c>
      <c r="L154" s="35">
        <v>115893</v>
      </c>
      <c r="M154" s="35">
        <v>22997</v>
      </c>
      <c r="N154" s="2">
        <f t="shared" si="32"/>
        <v>733308.96</v>
      </c>
      <c r="O154" s="4">
        <f t="shared" si="44"/>
        <v>71726</v>
      </c>
      <c r="P154" s="52">
        <v>228</v>
      </c>
      <c r="Q154" s="52">
        <v>88</v>
      </c>
      <c r="R154" s="4">
        <f t="shared" si="33"/>
        <v>27889</v>
      </c>
      <c r="S154" s="6">
        <f t="shared" si="43"/>
        <v>38470.087500000001</v>
      </c>
      <c r="T154" s="57">
        <v>25570335</v>
      </c>
      <c r="U154" s="6">
        <f t="shared" si="34"/>
        <v>25570.334999999999</v>
      </c>
      <c r="V154" s="6">
        <f t="shared" si="35"/>
        <v>12899.752500000002</v>
      </c>
      <c r="W154" s="4">
        <f t="shared" si="36"/>
        <v>257995</v>
      </c>
      <c r="X154" s="19">
        <f t="shared" si="37"/>
        <v>357610</v>
      </c>
      <c r="Y154" s="20">
        <v>0</v>
      </c>
      <c r="Z154" s="18">
        <v>0</v>
      </c>
      <c r="AA154" s="4">
        <f t="shared" si="38"/>
        <v>357610</v>
      </c>
      <c r="AB154" s="20"/>
      <c r="AC154" s="20"/>
      <c r="AD154" s="20"/>
      <c r="AE154" s="20"/>
      <c r="AF154" s="20"/>
      <c r="AG154" s="20"/>
      <c r="AH154" s="53">
        <v>0</v>
      </c>
      <c r="AI154" s="53">
        <v>0</v>
      </c>
      <c r="AJ154" s="22"/>
      <c r="AK154" s="28">
        <f t="shared" si="39"/>
        <v>357610</v>
      </c>
      <c r="AL154" s="30" t="str">
        <f t="shared" si="40"/>
        <v xml:space="preserve"> </v>
      </c>
      <c r="AM154" s="30" t="str">
        <f t="shared" si="41"/>
        <v xml:space="preserve"> </v>
      </c>
    </row>
    <row r="155" spans="1:39" ht="17.100000000000001" customHeight="1">
      <c r="A155" s="8" t="s">
        <v>16</v>
      </c>
      <c r="B155" s="8" t="s">
        <v>423</v>
      </c>
      <c r="C155" s="8" t="s">
        <v>94</v>
      </c>
      <c r="D155" s="8" t="s">
        <v>426</v>
      </c>
      <c r="E155" s="50">
        <v>1710.84</v>
      </c>
      <c r="F155" s="2">
        <f t="shared" si="42"/>
        <v>3005535.2783999997</v>
      </c>
      <c r="G155" s="56">
        <v>1168392.3500000001</v>
      </c>
      <c r="H155" s="55">
        <v>248780</v>
      </c>
      <c r="I155" s="34">
        <f t="shared" si="31"/>
        <v>186585</v>
      </c>
      <c r="J155" s="35">
        <v>174744</v>
      </c>
      <c r="K155" s="35">
        <v>154219</v>
      </c>
      <c r="L155" s="35">
        <v>422527</v>
      </c>
      <c r="M155" s="35">
        <v>2799</v>
      </c>
      <c r="N155" s="2">
        <f t="shared" si="32"/>
        <v>2109266.35</v>
      </c>
      <c r="O155" s="4">
        <f t="shared" si="44"/>
        <v>896269</v>
      </c>
      <c r="P155" s="52">
        <v>1027</v>
      </c>
      <c r="Q155" s="52">
        <v>33</v>
      </c>
      <c r="R155" s="4">
        <f t="shared" si="33"/>
        <v>47108</v>
      </c>
      <c r="S155" s="6">
        <f t="shared" si="43"/>
        <v>143625.01800000001</v>
      </c>
      <c r="T155" s="57">
        <v>68436016</v>
      </c>
      <c r="U155" s="6">
        <f t="shared" si="34"/>
        <v>68436.016000000003</v>
      </c>
      <c r="V155" s="6">
        <f t="shared" si="35"/>
        <v>75189.002000000008</v>
      </c>
      <c r="W155" s="4">
        <f t="shared" si="36"/>
        <v>1503780</v>
      </c>
      <c r="X155" s="19">
        <f t="shared" si="37"/>
        <v>2447157</v>
      </c>
      <c r="Y155" s="20">
        <v>0</v>
      </c>
      <c r="Z155" s="18">
        <v>0</v>
      </c>
      <c r="AA155" s="4">
        <f t="shared" si="38"/>
        <v>2447157</v>
      </c>
      <c r="AB155" s="20"/>
      <c r="AC155" s="20"/>
      <c r="AD155" s="20"/>
      <c r="AE155" s="20"/>
      <c r="AF155" s="20"/>
      <c r="AG155" s="20"/>
      <c r="AH155" s="53">
        <v>0</v>
      </c>
      <c r="AI155" s="53">
        <v>0</v>
      </c>
      <c r="AJ155" s="22"/>
      <c r="AK155" s="28">
        <f t="shared" si="39"/>
        <v>2447157</v>
      </c>
      <c r="AL155" s="30" t="str">
        <f t="shared" si="40"/>
        <v xml:space="preserve"> </v>
      </c>
      <c r="AM155" s="30" t="str">
        <f t="shared" si="41"/>
        <v xml:space="preserve"> </v>
      </c>
    </row>
    <row r="156" spans="1:39" ht="17.100000000000001" customHeight="1">
      <c r="A156" s="8" t="s">
        <v>16</v>
      </c>
      <c r="B156" s="8" t="s">
        <v>423</v>
      </c>
      <c r="C156" s="8" t="s">
        <v>159</v>
      </c>
      <c r="D156" s="8" t="s">
        <v>427</v>
      </c>
      <c r="E156" s="50">
        <v>706.01</v>
      </c>
      <c r="F156" s="2">
        <f t="shared" si="42"/>
        <v>1240290.1276</v>
      </c>
      <c r="G156" s="56">
        <v>628316.54</v>
      </c>
      <c r="H156" s="55">
        <v>82067</v>
      </c>
      <c r="I156" s="34">
        <f t="shared" si="31"/>
        <v>61550.25</v>
      </c>
      <c r="J156" s="35">
        <v>57642</v>
      </c>
      <c r="K156" s="35">
        <v>51236</v>
      </c>
      <c r="L156" s="35">
        <v>141444</v>
      </c>
      <c r="M156" s="35">
        <v>17748</v>
      </c>
      <c r="N156" s="2">
        <f t="shared" si="32"/>
        <v>957936.79</v>
      </c>
      <c r="O156" s="4">
        <f t="shared" si="44"/>
        <v>282353</v>
      </c>
      <c r="P156" s="52">
        <v>223</v>
      </c>
      <c r="Q156" s="52">
        <v>92</v>
      </c>
      <c r="R156" s="4">
        <f t="shared" si="33"/>
        <v>28517</v>
      </c>
      <c r="S156" s="6">
        <f t="shared" si="43"/>
        <v>59269.539499999999</v>
      </c>
      <c r="T156" s="57">
        <v>37638257</v>
      </c>
      <c r="U156" s="6">
        <f t="shared" si="34"/>
        <v>37638.256999999998</v>
      </c>
      <c r="V156" s="6">
        <f t="shared" si="35"/>
        <v>21631.282500000001</v>
      </c>
      <c r="W156" s="4">
        <f t="shared" si="36"/>
        <v>432626</v>
      </c>
      <c r="X156" s="19">
        <f t="shared" si="37"/>
        <v>743496</v>
      </c>
      <c r="Y156" s="20">
        <v>0</v>
      </c>
      <c r="Z156" s="18">
        <v>0</v>
      </c>
      <c r="AA156" s="4">
        <f t="shared" si="38"/>
        <v>743496</v>
      </c>
      <c r="AB156" s="20"/>
      <c r="AC156" s="20"/>
      <c r="AD156" s="20"/>
      <c r="AE156" s="20"/>
      <c r="AF156" s="20"/>
      <c r="AG156" s="20"/>
      <c r="AH156" s="53">
        <v>0</v>
      </c>
      <c r="AI156" s="53">
        <v>0</v>
      </c>
      <c r="AJ156" s="22"/>
      <c r="AK156" s="28">
        <f t="shared" si="39"/>
        <v>743496</v>
      </c>
      <c r="AL156" s="30" t="str">
        <f t="shared" si="40"/>
        <v xml:space="preserve"> </v>
      </c>
      <c r="AM156" s="30" t="str">
        <f t="shared" si="41"/>
        <v xml:space="preserve"> </v>
      </c>
    </row>
    <row r="157" spans="1:39" ht="17.100000000000001" customHeight="1">
      <c r="A157" s="8" t="s">
        <v>16</v>
      </c>
      <c r="B157" s="8" t="s">
        <v>423</v>
      </c>
      <c r="C157" s="8" t="s">
        <v>28</v>
      </c>
      <c r="D157" s="8" t="s">
        <v>428</v>
      </c>
      <c r="E157" s="50">
        <v>861.85</v>
      </c>
      <c r="F157" s="2">
        <f t="shared" si="42"/>
        <v>1514063.6060000001</v>
      </c>
      <c r="G157" s="56">
        <v>1229183.03</v>
      </c>
      <c r="H157" s="55">
        <v>121426</v>
      </c>
      <c r="I157" s="34">
        <f t="shared" si="31"/>
        <v>91069.5</v>
      </c>
      <c r="J157" s="35">
        <v>85287</v>
      </c>
      <c r="K157" s="35">
        <v>75817</v>
      </c>
      <c r="L157" s="35">
        <v>208867</v>
      </c>
      <c r="M157" s="35">
        <v>5915</v>
      </c>
      <c r="N157" s="2">
        <f t="shared" si="32"/>
        <v>1696138.53</v>
      </c>
      <c r="O157" s="4">
        <f t="shared" si="44"/>
        <v>0</v>
      </c>
      <c r="P157" s="52">
        <v>481</v>
      </c>
      <c r="Q157" s="52">
        <v>68</v>
      </c>
      <c r="R157" s="4">
        <f t="shared" si="33"/>
        <v>45464</v>
      </c>
      <c r="S157" s="6">
        <f t="shared" si="43"/>
        <v>72352.307499999995</v>
      </c>
      <c r="T157" s="57">
        <v>76536926</v>
      </c>
      <c r="U157" s="6">
        <f t="shared" si="34"/>
        <v>76536.926000000007</v>
      </c>
      <c r="V157" s="6">
        <f t="shared" si="35"/>
        <v>0</v>
      </c>
      <c r="W157" s="4">
        <f t="shared" si="36"/>
        <v>0</v>
      </c>
      <c r="X157" s="19">
        <f t="shared" si="37"/>
        <v>45464</v>
      </c>
      <c r="Y157" s="20">
        <v>0</v>
      </c>
      <c r="Z157" s="18">
        <v>0</v>
      </c>
      <c r="AA157" s="4">
        <f t="shared" si="38"/>
        <v>45464</v>
      </c>
      <c r="AB157" s="20"/>
      <c r="AC157" s="20"/>
      <c r="AD157" s="20"/>
      <c r="AE157" s="20"/>
      <c r="AF157" s="20"/>
      <c r="AG157" s="20"/>
      <c r="AH157" s="53">
        <v>126679</v>
      </c>
      <c r="AI157" s="53">
        <v>0</v>
      </c>
      <c r="AJ157" s="22"/>
      <c r="AK157" s="28">
        <f t="shared" si="39"/>
        <v>172143</v>
      </c>
      <c r="AL157" s="30">
        <f t="shared" si="40"/>
        <v>1</v>
      </c>
      <c r="AM157" s="30">
        <f t="shared" si="41"/>
        <v>1</v>
      </c>
    </row>
    <row r="158" spans="1:39" ht="17.100000000000001" customHeight="1">
      <c r="A158" s="8" t="s">
        <v>16</v>
      </c>
      <c r="B158" s="8" t="s">
        <v>423</v>
      </c>
      <c r="C158" s="8" t="s">
        <v>71</v>
      </c>
      <c r="D158" s="8" t="s">
        <v>429</v>
      </c>
      <c r="E158" s="50">
        <v>13141.97</v>
      </c>
      <c r="F158" s="2">
        <f t="shared" si="42"/>
        <v>23087287.2172</v>
      </c>
      <c r="G158" s="56">
        <v>4457068.6100000003</v>
      </c>
      <c r="H158" s="55">
        <v>1728769</v>
      </c>
      <c r="I158" s="34">
        <f t="shared" si="31"/>
        <v>1296576.75</v>
      </c>
      <c r="J158" s="35">
        <v>1214249</v>
      </c>
      <c r="K158" s="35">
        <v>1079476</v>
      </c>
      <c r="L158" s="35">
        <v>2976964</v>
      </c>
      <c r="M158" s="35">
        <v>0</v>
      </c>
      <c r="N158" s="2">
        <f t="shared" si="32"/>
        <v>11024334.359999999</v>
      </c>
      <c r="O158" s="4">
        <f t="shared" si="44"/>
        <v>12062953</v>
      </c>
      <c r="P158" s="52">
        <v>3291</v>
      </c>
      <c r="Q158" s="52">
        <v>33</v>
      </c>
      <c r="R158" s="4">
        <f t="shared" si="33"/>
        <v>150958</v>
      </c>
      <c r="S158" s="6">
        <f t="shared" si="43"/>
        <v>1103268.3814999999</v>
      </c>
      <c r="T158" s="57">
        <v>264357569</v>
      </c>
      <c r="U158" s="6">
        <f t="shared" si="34"/>
        <v>264357.56900000002</v>
      </c>
      <c r="V158" s="6">
        <f t="shared" si="35"/>
        <v>838910.81249999988</v>
      </c>
      <c r="W158" s="4">
        <f t="shared" si="36"/>
        <v>16778216</v>
      </c>
      <c r="X158" s="19">
        <f t="shared" si="37"/>
        <v>28992127</v>
      </c>
      <c r="Y158" s="20">
        <v>0</v>
      </c>
      <c r="Z158" s="18">
        <v>0</v>
      </c>
      <c r="AA158" s="4">
        <f t="shared" si="38"/>
        <v>28992127</v>
      </c>
      <c r="AB158" s="20"/>
      <c r="AC158" s="20"/>
      <c r="AD158" s="20"/>
      <c r="AE158" s="20"/>
      <c r="AF158" s="20"/>
      <c r="AG158" s="20"/>
      <c r="AH158" s="53">
        <v>0</v>
      </c>
      <c r="AI158" s="53">
        <v>0</v>
      </c>
      <c r="AJ158" s="22"/>
      <c r="AK158" s="28">
        <f t="shared" si="39"/>
        <v>28992127</v>
      </c>
      <c r="AL158" s="30" t="str">
        <f t="shared" si="40"/>
        <v xml:space="preserve"> </v>
      </c>
      <c r="AM158" s="30" t="str">
        <f t="shared" si="41"/>
        <v xml:space="preserve"> </v>
      </c>
    </row>
    <row r="159" spans="1:39" ht="17.100000000000001" customHeight="1">
      <c r="A159" s="8" t="s">
        <v>16</v>
      </c>
      <c r="B159" s="8" t="s">
        <v>423</v>
      </c>
      <c r="C159" s="8" t="s">
        <v>160</v>
      </c>
      <c r="D159" s="8" t="s">
        <v>430</v>
      </c>
      <c r="E159" s="50">
        <v>571.91999999999996</v>
      </c>
      <c r="F159" s="2">
        <f t="shared" si="42"/>
        <v>1004726.1791999999</v>
      </c>
      <c r="G159" s="56">
        <v>219454.14</v>
      </c>
      <c r="H159" s="55">
        <v>77502</v>
      </c>
      <c r="I159" s="34">
        <f t="shared" si="31"/>
        <v>58126.5</v>
      </c>
      <c r="J159" s="35">
        <v>54439</v>
      </c>
      <c r="K159" s="35">
        <v>47890</v>
      </c>
      <c r="L159" s="35">
        <v>131040</v>
      </c>
      <c r="M159" s="35">
        <v>4581</v>
      </c>
      <c r="N159" s="2">
        <f t="shared" si="32"/>
        <v>515530.64</v>
      </c>
      <c r="O159" s="4">
        <f t="shared" si="44"/>
        <v>489196</v>
      </c>
      <c r="P159" s="52">
        <v>258</v>
      </c>
      <c r="Q159" s="52">
        <v>75</v>
      </c>
      <c r="R159" s="4">
        <f t="shared" si="33"/>
        <v>26897</v>
      </c>
      <c r="S159" s="6">
        <f t="shared" si="43"/>
        <v>48012.684000000001</v>
      </c>
      <c r="T159" s="57">
        <v>12720044</v>
      </c>
      <c r="U159" s="6">
        <f t="shared" si="34"/>
        <v>12720.044</v>
      </c>
      <c r="V159" s="6">
        <f t="shared" si="35"/>
        <v>35292.639999999999</v>
      </c>
      <c r="W159" s="4">
        <f t="shared" si="36"/>
        <v>705853</v>
      </c>
      <c r="X159" s="19">
        <f t="shared" si="37"/>
        <v>1221946</v>
      </c>
      <c r="Y159" s="20">
        <v>0</v>
      </c>
      <c r="Z159" s="18">
        <v>0</v>
      </c>
      <c r="AA159" s="4">
        <f t="shared" si="38"/>
        <v>1221946</v>
      </c>
      <c r="AB159" s="20"/>
      <c r="AC159" s="20"/>
      <c r="AD159" s="20"/>
      <c r="AE159" s="20"/>
      <c r="AF159" s="20"/>
      <c r="AG159" s="20"/>
      <c r="AH159" s="53">
        <v>0</v>
      </c>
      <c r="AI159" s="53">
        <v>0</v>
      </c>
      <c r="AJ159" s="22"/>
      <c r="AK159" s="28">
        <f t="shared" si="39"/>
        <v>1221946</v>
      </c>
      <c r="AL159" s="30" t="str">
        <f t="shared" si="40"/>
        <v xml:space="preserve"> </v>
      </c>
      <c r="AM159" s="30" t="str">
        <f t="shared" si="41"/>
        <v xml:space="preserve"> </v>
      </c>
    </row>
    <row r="160" spans="1:39" ht="17.100000000000001" customHeight="1">
      <c r="A160" s="8" t="s">
        <v>16</v>
      </c>
      <c r="B160" s="8" t="s">
        <v>423</v>
      </c>
      <c r="C160" s="8" t="s">
        <v>21</v>
      </c>
      <c r="D160" s="8" t="s">
        <v>431</v>
      </c>
      <c r="E160" s="50">
        <v>632.92999999999995</v>
      </c>
      <c r="F160" s="2">
        <f t="shared" si="42"/>
        <v>1111906.1068</v>
      </c>
      <c r="G160" s="56">
        <v>450675.37</v>
      </c>
      <c r="H160" s="55">
        <v>61258</v>
      </c>
      <c r="I160" s="34">
        <f t="shared" si="31"/>
        <v>45943.5</v>
      </c>
      <c r="J160" s="35">
        <v>43027</v>
      </c>
      <c r="K160" s="35">
        <v>38151</v>
      </c>
      <c r="L160" s="35">
        <v>105069</v>
      </c>
      <c r="M160" s="35">
        <v>51312</v>
      </c>
      <c r="N160" s="2">
        <f t="shared" si="32"/>
        <v>734177.87</v>
      </c>
      <c r="O160" s="4">
        <f t="shared" si="44"/>
        <v>377728</v>
      </c>
      <c r="P160" s="52">
        <v>166</v>
      </c>
      <c r="Q160" s="52">
        <v>128</v>
      </c>
      <c r="R160" s="4">
        <f t="shared" si="33"/>
        <v>29535</v>
      </c>
      <c r="S160" s="6">
        <f t="shared" si="43"/>
        <v>53134.4735</v>
      </c>
      <c r="T160" s="57">
        <v>26971808</v>
      </c>
      <c r="U160" s="6">
        <f t="shared" si="34"/>
        <v>26971.808000000001</v>
      </c>
      <c r="V160" s="6">
        <f t="shared" si="35"/>
        <v>26162.665499999999</v>
      </c>
      <c r="W160" s="4">
        <f t="shared" si="36"/>
        <v>523253</v>
      </c>
      <c r="X160" s="19">
        <f t="shared" si="37"/>
        <v>930516</v>
      </c>
      <c r="Y160" s="20">
        <v>0</v>
      </c>
      <c r="Z160" s="18">
        <v>0</v>
      </c>
      <c r="AA160" s="4">
        <f t="shared" si="38"/>
        <v>930516</v>
      </c>
      <c r="AB160" s="20"/>
      <c r="AC160" s="20"/>
      <c r="AD160" s="20"/>
      <c r="AE160" s="20"/>
      <c r="AF160" s="20"/>
      <c r="AG160" s="20"/>
      <c r="AH160" s="53">
        <v>0</v>
      </c>
      <c r="AI160" s="53">
        <v>0</v>
      </c>
      <c r="AJ160" s="22"/>
      <c r="AK160" s="28">
        <f t="shared" si="39"/>
        <v>930516</v>
      </c>
      <c r="AL160" s="30" t="str">
        <f t="shared" si="40"/>
        <v xml:space="preserve"> </v>
      </c>
      <c r="AM160" s="30" t="str">
        <f t="shared" si="41"/>
        <v xml:space="preserve"> </v>
      </c>
    </row>
    <row r="161" spans="1:39" ht="17.100000000000001" customHeight="1">
      <c r="A161" s="8" t="s">
        <v>120</v>
      </c>
      <c r="B161" s="8" t="s">
        <v>432</v>
      </c>
      <c r="C161" s="8" t="s">
        <v>117</v>
      </c>
      <c r="D161" s="8" t="s">
        <v>433</v>
      </c>
      <c r="E161" s="50">
        <v>661.82</v>
      </c>
      <c r="F161" s="2">
        <f t="shared" si="42"/>
        <v>1162658.9032000001</v>
      </c>
      <c r="G161" s="56">
        <v>189445.49</v>
      </c>
      <c r="H161" s="55">
        <v>88674</v>
      </c>
      <c r="I161" s="34">
        <f t="shared" si="31"/>
        <v>66505.5</v>
      </c>
      <c r="J161" s="35">
        <v>61218</v>
      </c>
      <c r="K161" s="35">
        <v>0</v>
      </c>
      <c r="L161" s="35">
        <v>0</v>
      </c>
      <c r="M161" s="35">
        <v>9593</v>
      </c>
      <c r="N161" s="2">
        <f t="shared" si="32"/>
        <v>326761.99</v>
      </c>
      <c r="O161" s="4">
        <f t="shared" si="44"/>
        <v>835897</v>
      </c>
      <c r="P161" s="52">
        <v>388</v>
      </c>
      <c r="Q161" s="52">
        <v>33</v>
      </c>
      <c r="R161" s="4">
        <f t="shared" si="33"/>
        <v>17798</v>
      </c>
      <c r="S161" s="6">
        <f t="shared" si="43"/>
        <v>55559.788999999997</v>
      </c>
      <c r="T161" s="57">
        <v>11832948</v>
      </c>
      <c r="U161" s="6">
        <f t="shared" si="34"/>
        <v>11832.948</v>
      </c>
      <c r="V161" s="6">
        <f t="shared" si="35"/>
        <v>43726.841</v>
      </c>
      <c r="W161" s="4">
        <f t="shared" si="36"/>
        <v>874537</v>
      </c>
      <c r="X161" s="19">
        <f t="shared" si="37"/>
        <v>1728232</v>
      </c>
      <c r="Y161" s="20">
        <v>0</v>
      </c>
      <c r="Z161" s="18">
        <v>0</v>
      </c>
      <c r="AA161" s="4">
        <f t="shared" si="38"/>
        <v>1728232</v>
      </c>
      <c r="AB161" s="20"/>
      <c r="AC161" s="20"/>
      <c r="AD161" s="20"/>
      <c r="AE161" s="20"/>
      <c r="AF161" s="20"/>
      <c r="AG161" s="20"/>
      <c r="AH161" s="53">
        <v>0</v>
      </c>
      <c r="AI161" s="53">
        <v>0</v>
      </c>
      <c r="AJ161" s="22"/>
      <c r="AK161" s="28">
        <f t="shared" si="39"/>
        <v>1728232</v>
      </c>
      <c r="AL161" s="30" t="str">
        <f t="shared" si="40"/>
        <v xml:space="preserve"> </v>
      </c>
      <c r="AM161" s="30" t="str">
        <f t="shared" si="41"/>
        <v xml:space="preserve"> </v>
      </c>
    </row>
    <row r="162" spans="1:39" ht="17.100000000000001" customHeight="1">
      <c r="A162" s="8" t="s">
        <v>120</v>
      </c>
      <c r="B162" s="8" t="s">
        <v>432</v>
      </c>
      <c r="C162" s="8" t="s">
        <v>190</v>
      </c>
      <c r="D162" s="8" t="s">
        <v>434</v>
      </c>
      <c r="E162" s="50">
        <v>1142.44</v>
      </c>
      <c r="F162" s="2">
        <f t="shared" si="42"/>
        <v>2006992.8944000001</v>
      </c>
      <c r="G162" s="56">
        <v>267098.95</v>
      </c>
      <c r="H162" s="55">
        <v>149567</v>
      </c>
      <c r="I162" s="34">
        <f t="shared" si="31"/>
        <v>112175.25</v>
      </c>
      <c r="J162" s="35">
        <v>108677</v>
      </c>
      <c r="K162" s="35">
        <v>410904</v>
      </c>
      <c r="L162" s="35">
        <v>267159</v>
      </c>
      <c r="M162" s="35">
        <v>103268</v>
      </c>
      <c r="N162" s="2">
        <f t="shared" si="32"/>
        <v>1269282.2</v>
      </c>
      <c r="O162" s="4">
        <f t="shared" si="44"/>
        <v>737711</v>
      </c>
      <c r="P162" s="52">
        <v>341</v>
      </c>
      <c r="Q162" s="52">
        <v>81</v>
      </c>
      <c r="R162" s="4">
        <f t="shared" si="33"/>
        <v>38393</v>
      </c>
      <c r="S162" s="6">
        <f t="shared" si="43"/>
        <v>95907.838000000003</v>
      </c>
      <c r="T162" s="57">
        <v>16202310</v>
      </c>
      <c r="U162" s="6">
        <f t="shared" si="34"/>
        <v>16202.31</v>
      </c>
      <c r="V162" s="6">
        <f t="shared" si="35"/>
        <v>79705.528000000006</v>
      </c>
      <c r="W162" s="4">
        <f t="shared" si="36"/>
        <v>1594111</v>
      </c>
      <c r="X162" s="19">
        <f t="shared" si="37"/>
        <v>2370215</v>
      </c>
      <c r="Y162" s="20">
        <v>0</v>
      </c>
      <c r="Z162" s="18">
        <v>0</v>
      </c>
      <c r="AA162" s="4">
        <f t="shared" si="38"/>
        <v>2370215</v>
      </c>
      <c r="AB162" s="20"/>
      <c r="AC162" s="20"/>
      <c r="AD162" s="20"/>
      <c r="AE162" s="20"/>
      <c r="AF162" s="20"/>
      <c r="AG162" s="20"/>
      <c r="AH162" s="53">
        <v>0</v>
      </c>
      <c r="AI162" s="53">
        <v>0</v>
      </c>
      <c r="AJ162" s="22"/>
      <c r="AK162" s="28">
        <f t="shared" si="39"/>
        <v>2370215</v>
      </c>
      <c r="AL162" s="30" t="str">
        <f t="shared" si="40"/>
        <v xml:space="preserve"> </v>
      </c>
      <c r="AM162" s="30" t="str">
        <f t="shared" si="41"/>
        <v xml:space="preserve"> </v>
      </c>
    </row>
    <row r="163" spans="1:39" ht="17.100000000000001" customHeight="1">
      <c r="A163" s="8" t="s">
        <v>120</v>
      </c>
      <c r="B163" s="8" t="s">
        <v>432</v>
      </c>
      <c r="C163" s="8" t="s">
        <v>222</v>
      </c>
      <c r="D163" s="8" t="s">
        <v>435</v>
      </c>
      <c r="E163" s="50">
        <v>478.05</v>
      </c>
      <c r="F163" s="2">
        <f t="shared" si="42"/>
        <v>839819.11800000002</v>
      </c>
      <c r="G163" s="56">
        <v>135809.09</v>
      </c>
      <c r="H163" s="55">
        <v>59555</v>
      </c>
      <c r="I163" s="34">
        <f t="shared" si="31"/>
        <v>44666.25</v>
      </c>
      <c r="J163" s="35">
        <v>41393</v>
      </c>
      <c r="K163" s="35">
        <v>155450</v>
      </c>
      <c r="L163" s="35">
        <v>100530</v>
      </c>
      <c r="M163" s="35">
        <v>52141</v>
      </c>
      <c r="N163" s="2">
        <f t="shared" si="32"/>
        <v>529989.34</v>
      </c>
      <c r="O163" s="4">
        <f t="shared" si="44"/>
        <v>309830</v>
      </c>
      <c r="P163" s="52">
        <v>190</v>
      </c>
      <c r="Q163" s="52">
        <v>68</v>
      </c>
      <c r="R163" s="4">
        <f t="shared" si="33"/>
        <v>17959</v>
      </c>
      <c r="S163" s="6">
        <f t="shared" si="43"/>
        <v>40132.297500000001</v>
      </c>
      <c r="T163" s="57">
        <v>8543634</v>
      </c>
      <c r="U163" s="6">
        <f t="shared" si="34"/>
        <v>8543.634</v>
      </c>
      <c r="V163" s="6">
        <f t="shared" si="35"/>
        <v>31588.663500000002</v>
      </c>
      <c r="W163" s="4">
        <f t="shared" si="36"/>
        <v>631773</v>
      </c>
      <c r="X163" s="19">
        <f t="shared" si="37"/>
        <v>959562</v>
      </c>
      <c r="Y163" s="20">
        <v>0</v>
      </c>
      <c r="Z163" s="18">
        <v>0</v>
      </c>
      <c r="AA163" s="4">
        <f t="shared" si="38"/>
        <v>959562</v>
      </c>
      <c r="AB163" s="20"/>
      <c r="AC163" s="20"/>
      <c r="AD163" s="20"/>
      <c r="AE163" s="20"/>
      <c r="AF163" s="20"/>
      <c r="AG163" s="20"/>
      <c r="AH163" s="53">
        <v>0</v>
      </c>
      <c r="AI163" s="53">
        <v>0</v>
      </c>
      <c r="AJ163" s="22"/>
      <c r="AK163" s="28">
        <f t="shared" si="39"/>
        <v>959562</v>
      </c>
      <c r="AL163" s="30" t="str">
        <f t="shared" si="40"/>
        <v xml:space="preserve"> </v>
      </c>
      <c r="AM163" s="30" t="str">
        <f t="shared" si="41"/>
        <v xml:space="preserve"> </v>
      </c>
    </row>
    <row r="164" spans="1:39" ht="17.100000000000001" customHeight="1">
      <c r="A164" s="8" t="s">
        <v>120</v>
      </c>
      <c r="B164" s="8" t="s">
        <v>432</v>
      </c>
      <c r="C164" s="8" t="s">
        <v>56</v>
      </c>
      <c r="D164" s="8" t="s">
        <v>436</v>
      </c>
      <c r="E164" s="50">
        <v>560.12</v>
      </c>
      <c r="F164" s="2">
        <f t="shared" si="42"/>
        <v>983996.41119999997</v>
      </c>
      <c r="G164" s="56">
        <v>275263.48000000004</v>
      </c>
      <c r="H164" s="55">
        <v>66050</v>
      </c>
      <c r="I164" s="34">
        <f t="shared" si="31"/>
        <v>49537.5</v>
      </c>
      <c r="J164" s="35">
        <v>51362</v>
      </c>
      <c r="K164" s="35">
        <v>194346</v>
      </c>
      <c r="L164" s="35">
        <v>127181</v>
      </c>
      <c r="M164" s="35">
        <v>107576</v>
      </c>
      <c r="N164" s="2">
        <f t="shared" si="32"/>
        <v>805265.98</v>
      </c>
      <c r="O164" s="4">
        <f t="shared" si="44"/>
        <v>178730</v>
      </c>
      <c r="P164" s="52">
        <v>140</v>
      </c>
      <c r="Q164" s="52">
        <v>88</v>
      </c>
      <c r="R164" s="4">
        <f t="shared" si="33"/>
        <v>17125</v>
      </c>
      <c r="S164" s="6">
        <f t="shared" si="43"/>
        <v>47022.074000000001</v>
      </c>
      <c r="T164" s="57">
        <v>17186308</v>
      </c>
      <c r="U164" s="6">
        <f t="shared" si="34"/>
        <v>17186.308000000001</v>
      </c>
      <c r="V164" s="6">
        <f t="shared" si="35"/>
        <v>29835.766</v>
      </c>
      <c r="W164" s="4">
        <f t="shared" si="36"/>
        <v>596715</v>
      </c>
      <c r="X164" s="19">
        <f t="shared" si="37"/>
        <v>792570</v>
      </c>
      <c r="Y164" s="20">
        <v>0</v>
      </c>
      <c r="Z164" s="18">
        <v>0</v>
      </c>
      <c r="AA164" s="4">
        <f t="shared" si="38"/>
        <v>792570</v>
      </c>
      <c r="AB164" s="20"/>
      <c r="AC164" s="20"/>
      <c r="AD164" s="20"/>
      <c r="AE164" s="20"/>
      <c r="AF164" s="20"/>
      <c r="AG164" s="20"/>
      <c r="AH164" s="53">
        <v>0</v>
      </c>
      <c r="AI164" s="53">
        <v>0</v>
      </c>
      <c r="AJ164" s="22"/>
      <c r="AK164" s="28">
        <f t="shared" si="39"/>
        <v>792570</v>
      </c>
      <c r="AL164" s="30" t="str">
        <f t="shared" si="40"/>
        <v xml:space="preserve"> </v>
      </c>
      <c r="AM164" s="30" t="str">
        <f t="shared" si="41"/>
        <v xml:space="preserve"> </v>
      </c>
    </row>
    <row r="165" spans="1:39" ht="17.100000000000001" customHeight="1">
      <c r="A165" s="8" t="s">
        <v>120</v>
      </c>
      <c r="B165" s="8" t="s">
        <v>432</v>
      </c>
      <c r="C165" s="8" t="s">
        <v>93</v>
      </c>
      <c r="D165" s="8" t="s">
        <v>437</v>
      </c>
      <c r="E165" s="50">
        <v>1906</v>
      </c>
      <c r="F165" s="2">
        <f t="shared" si="42"/>
        <v>3348384.56</v>
      </c>
      <c r="G165" s="56">
        <v>1422345.28</v>
      </c>
      <c r="H165" s="55">
        <v>244527</v>
      </c>
      <c r="I165" s="34">
        <f t="shared" si="31"/>
        <v>183395.25</v>
      </c>
      <c r="J165" s="35">
        <v>190459</v>
      </c>
      <c r="K165" s="35">
        <v>719895</v>
      </c>
      <c r="L165" s="35">
        <v>468302</v>
      </c>
      <c r="M165" s="35">
        <v>222251</v>
      </c>
      <c r="N165" s="2">
        <f t="shared" si="32"/>
        <v>3206647.5300000003</v>
      </c>
      <c r="O165" s="4">
        <f t="shared" si="44"/>
        <v>141737</v>
      </c>
      <c r="P165" s="52">
        <v>971</v>
      </c>
      <c r="Q165" s="52">
        <v>59</v>
      </c>
      <c r="R165" s="4">
        <f t="shared" si="33"/>
        <v>79632</v>
      </c>
      <c r="S165" s="6">
        <f t="shared" si="43"/>
        <v>160008.70000000001</v>
      </c>
      <c r="T165" s="57">
        <v>88318377</v>
      </c>
      <c r="U165" s="6">
        <f t="shared" si="34"/>
        <v>88318.376999999993</v>
      </c>
      <c r="V165" s="6">
        <f t="shared" si="35"/>
        <v>71690.323000000019</v>
      </c>
      <c r="W165" s="4">
        <f t="shared" si="36"/>
        <v>1433806</v>
      </c>
      <c r="X165" s="19">
        <f t="shared" si="37"/>
        <v>1655175</v>
      </c>
      <c r="Y165" s="20">
        <v>0</v>
      </c>
      <c r="Z165" s="18">
        <v>0</v>
      </c>
      <c r="AA165" s="4">
        <f t="shared" si="38"/>
        <v>1655175</v>
      </c>
      <c r="AB165" s="20"/>
      <c r="AC165" s="20"/>
      <c r="AD165" s="20"/>
      <c r="AE165" s="20"/>
      <c r="AF165" s="20"/>
      <c r="AG165" s="20"/>
      <c r="AH165" s="53">
        <v>0</v>
      </c>
      <c r="AI165" s="53">
        <v>0</v>
      </c>
      <c r="AJ165" s="22"/>
      <c r="AK165" s="28">
        <f t="shared" si="39"/>
        <v>1655175</v>
      </c>
      <c r="AL165" s="30" t="str">
        <f t="shared" si="40"/>
        <v xml:space="preserve"> </v>
      </c>
      <c r="AM165" s="30" t="str">
        <f t="shared" si="41"/>
        <v xml:space="preserve"> </v>
      </c>
    </row>
    <row r="166" spans="1:39" ht="17.100000000000001" customHeight="1">
      <c r="A166" s="8" t="s">
        <v>120</v>
      </c>
      <c r="B166" s="8" t="s">
        <v>432</v>
      </c>
      <c r="C166" s="8" t="s">
        <v>39</v>
      </c>
      <c r="D166" s="8" t="s">
        <v>438</v>
      </c>
      <c r="E166" s="50">
        <v>2245.0500000000002</v>
      </c>
      <c r="F166" s="2">
        <f t="shared" si="42"/>
        <v>3944014.0380000002</v>
      </c>
      <c r="G166" s="56">
        <v>674525.39999999991</v>
      </c>
      <c r="H166" s="55">
        <v>292390</v>
      </c>
      <c r="I166" s="34">
        <f t="shared" si="31"/>
        <v>219292.5</v>
      </c>
      <c r="J166" s="35">
        <v>201777</v>
      </c>
      <c r="K166" s="35">
        <v>763632</v>
      </c>
      <c r="L166" s="35">
        <v>496310</v>
      </c>
      <c r="M166" s="35">
        <v>31694</v>
      </c>
      <c r="N166" s="2">
        <f t="shared" si="32"/>
        <v>2387230.9</v>
      </c>
      <c r="O166" s="4">
        <f t="shared" si="44"/>
        <v>1556783</v>
      </c>
      <c r="P166" s="52">
        <v>712</v>
      </c>
      <c r="Q166" s="52">
        <v>40</v>
      </c>
      <c r="R166" s="4">
        <f t="shared" si="33"/>
        <v>39587</v>
      </c>
      <c r="S166" s="6">
        <f t="shared" si="43"/>
        <v>188471.94750000001</v>
      </c>
      <c r="T166" s="57">
        <v>43294313</v>
      </c>
      <c r="U166" s="6">
        <f t="shared" si="34"/>
        <v>43294.313000000002</v>
      </c>
      <c r="V166" s="6">
        <f t="shared" si="35"/>
        <v>145177.63450000001</v>
      </c>
      <c r="W166" s="4">
        <f t="shared" si="36"/>
        <v>2903553</v>
      </c>
      <c r="X166" s="19">
        <f t="shared" si="37"/>
        <v>4499923</v>
      </c>
      <c r="Y166" s="20">
        <v>0</v>
      </c>
      <c r="Z166" s="18">
        <v>0</v>
      </c>
      <c r="AA166" s="4">
        <f t="shared" si="38"/>
        <v>4499923</v>
      </c>
      <c r="AB166" s="20"/>
      <c r="AC166" s="20"/>
      <c r="AD166" s="20"/>
      <c r="AE166" s="20"/>
      <c r="AF166" s="20"/>
      <c r="AG166" s="20"/>
      <c r="AH166" s="53">
        <v>0</v>
      </c>
      <c r="AI166" s="53">
        <v>0</v>
      </c>
      <c r="AJ166" s="22"/>
      <c r="AK166" s="28">
        <f t="shared" si="39"/>
        <v>4499923</v>
      </c>
      <c r="AL166" s="30" t="str">
        <f t="shared" si="40"/>
        <v xml:space="preserve"> </v>
      </c>
      <c r="AM166" s="30" t="str">
        <f t="shared" si="41"/>
        <v xml:space="preserve"> </v>
      </c>
    </row>
    <row r="167" spans="1:39" ht="17.100000000000001" customHeight="1">
      <c r="A167" s="8" t="s">
        <v>120</v>
      </c>
      <c r="B167" s="8" t="s">
        <v>432</v>
      </c>
      <c r="C167" s="8" t="s">
        <v>82</v>
      </c>
      <c r="D167" s="8" t="s">
        <v>439</v>
      </c>
      <c r="E167" s="50">
        <v>1144.96</v>
      </c>
      <c r="F167" s="2">
        <f t="shared" si="42"/>
        <v>2011419.9296000001</v>
      </c>
      <c r="G167" s="56">
        <v>1511490.03</v>
      </c>
      <c r="H167" s="55">
        <v>156600</v>
      </c>
      <c r="I167" s="34">
        <f t="shared" si="31"/>
        <v>117450</v>
      </c>
      <c r="J167" s="35">
        <v>108216</v>
      </c>
      <c r="K167" s="35">
        <v>408925</v>
      </c>
      <c r="L167" s="35">
        <v>265649</v>
      </c>
      <c r="M167" s="35">
        <v>110656</v>
      </c>
      <c r="N167" s="2">
        <f t="shared" si="32"/>
        <v>2522386.0300000003</v>
      </c>
      <c r="O167" s="4">
        <f t="shared" si="44"/>
        <v>0</v>
      </c>
      <c r="P167" s="52">
        <v>391</v>
      </c>
      <c r="Q167" s="52">
        <v>79</v>
      </c>
      <c r="R167" s="4">
        <f t="shared" si="33"/>
        <v>42936</v>
      </c>
      <c r="S167" s="6">
        <f t="shared" si="43"/>
        <v>96119.392000000007</v>
      </c>
      <c r="T167" s="57">
        <v>94473885</v>
      </c>
      <c r="U167" s="6">
        <f t="shared" si="34"/>
        <v>94473.884999999995</v>
      </c>
      <c r="V167" s="6">
        <f t="shared" si="35"/>
        <v>1645.5070000000123</v>
      </c>
      <c r="W167" s="4">
        <f t="shared" si="36"/>
        <v>32910</v>
      </c>
      <c r="X167" s="19">
        <f t="shared" si="37"/>
        <v>75846</v>
      </c>
      <c r="Y167" s="20">
        <v>0</v>
      </c>
      <c r="Z167" s="18">
        <v>0</v>
      </c>
      <c r="AA167" s="4">
        <f t="shared" si="38"/>
        <v>75846</v>
      </c>
      <c r="AB167" s="20"/>
      <c r="AC167" s="20"/>
      <c r="AD167" s="20"/>
      <c r="AE167" s="20"/>
      <c r="AF167" s="20"/>
      <c r="AG167" s="20"/>
      <c r="AH167" s="53">
        <v>2531</v>
      </c>
      <c r="AI167" s="53">
        <v>0</v>
      </c>
      <c r="AJ167" s="22"/>
      <c r="AK167" s="28">
        <f t="shared" si="39"/>
        <v>78377</v>
      </c>
      <c r="AL167" s="30">
        <f t="shared" si="40"/>
        <v>1</v>
      </c>
      <c r="AM167" s="30" t="str">
        <f t="shared" si="41"/>
        <v xml:space="preserve"> </v>
      </c>
    </row>
    <row r="168" spans="1:39" ht="17.100000000000001" customHeight="1">
      <c r="A168" s="8" t="s">
        <v>120</v>
      </c>
      <c r="B168" s="8" t="s">
        <v>432</v>
      </c>
      <c r="C168" s="8" t="s">
        <v>225</v>
      </c>
      <c r="D168" s="8" t="s">
        <v>440</v>
      </c>
      <c r="E168" s="50">
        <v>970.11</v>
      </c>
      <c r="F168" s="2">
        <f t="shared" si="42"/>
        <v>1704250.4436000001</v>
      </c>
      <c r="G168" s="56">
        <v>712803.28999999992</v>
      </c>
      <c r="H168" s="55">
        <v>103494</v>
      </c>
      <c r="I168" s="34">
        <f t="shared" si="31"/>
        <v>77620.5</v>
      </c>
      <c r="J168" s="35">
        <v>80874</v>
      </c>
      <c r="K168" s="35">
        <v>304806</v>
      </c>
      <c r="L168" s="35">
        <v>196811</v>
      </c>
      <c r="M168" s="35">
        <v>223253</v>
      </c>
      <c r="N168" s="2">
        <f t="shared" si="32"/>
        <v>1596167.79</v>
      </c>
      <c r="O168" s="4">
        <f t="shared" si="44"/>
        <v>108083</v>
      </c>
      <c r="P168" s="52">
        <v>309</v>
      </c>
      <c r="Q168" s="52">
        <v>90</v>
      </c>
      <c r="R168" s="4">
        <f t="shared" si="33"/>
        <v>38656</v>
      </c>
      <c r="S168" s="6">
        <f t="shared" si="43"/>
        <v>81440.734500000006</v>
      </c>
      <c r="T168" s="57">
        <v>43529547</v>
      </c>
      <c r="U168" s="6">
        <f t="shared" si="34"/>
        <v>43529.546999999999</v>
      </c>
      <c r="V168" s="6">
        <f t="shared" si="35"/>
        <v>37911.187500000007</v>
      </c>
      <c r="W168" s="4">
        <f t="shared" si="36"/>
        <v>758224</v>
      </c>
      <c r="X168" s="19">
        <f t="shared" si="37"/>
        <v>904963</v>
      </c>
      <c r="Y168" s="20">
        <v>0</v>
      </c>
      <c r="Z168" s="18">
        <v>0</v>
      </c>
      <c r="AA168" s="4">
        <f t="shared" si="38"/>
        <v>904963</v>
      </c>
      <c r="AB168" s="20"/>
      <c r="AC168" s="20"/>
      <c r="AD168" s="20"/>
      <c r="AE168" s="20"/>
      <c r="AF168" s="20"/>
      <c r="AG168" s="20"/>
      <c r="AH168" s="53">
        <v>0</v>
      </c>
      <c r="AI168" s="53">
        <v>0</v>
      </c>
      <c r="AJ168" s="22"/>
      <c r="AK168" s="28">
        <f t="shared" si="39"/>
        <v>904963</v>
      </c>
      <c r="AL168" s="30" t="str">
        <f t="shared" si="40"/>
        <v xml:space="preserve"> </v>
      </c>
      <c r="AM168" s="30" t="str">
        <f t="shared" si="41"/>
        <v xml:space="preserve"> </v>
      </c>
    </row>
    <row r="169" spans="1:39" ht="17.100000000000001" customHeight="1">
      <c r="A169" s="8" t="s">
        <v>194</v>
      </c>
      <c r="B169" s="8" t="s">
        <v>441</v>
      </c>
      <c r="C169" s="8" t="s">
        <v>195</v>
      </c>
      <c r="D169" s="8" t="s">
        <v>442</v>
      </c>
      <c r="E169" s="50">
        <v>445.77</v>
      </c>
      <c r="F169" s="2">
        <f t="shared" si="42"/>
        <v>783110.90519999992</v>
      </c>
      <c r="G169" s="56">
        <v>230477.37</v>
      </c>
      <c r="H169" s="55">
        <v>60187</v>
      </c>
      <c r="I169" s="34">
        <f t="shared" si="31"/>
        <v>45140.25</v>
      </c>
      <c r="J169" s="35">
        <v>41973</v>
      </c>
      <c r="K169" s="35">
        <v>0</v>
      </c>
      <c r="L169" s="35">
        <v>0</v>
      </c>
      <c r="M169" s="35">
        <v>15583</v>
      </c>
      <c r="N169" s="2">
        <f t="shared" si="32"/>
        <v>333173.62</v>
      </c>
      <c r="O169" s="4">
        <f t="shared" si="44"/>
        <v>449937</v>
      </c>
      <c r="P169" s="52">
        <v>133</v>
      </c>
      <c r="Q169" s="52">
        <v>66</v>
      </c>
      <c r="R169" s="4">
        <f t="shared" si="33"/>
        <v>12201</v>
      </c>
      <c r="S169" s="6">
        <f t="shared" si="43"/>
        <v>37422.391499999998</v>
      </c>
      <c r="T169" s="57">
        <v>13909316</v>
      </c>
      <c r="U169" s="6">
        <f t="shared" si="34"/>
        <v>13909.316000000001</v>
      </c>
      <c r="V169" s="6">
        <f t="shared" si="35"/>
        <v>23513.075499999999</v>
      </c>
      <c r="W169" s="4">
        <f t="shared" si="36"/>
        <v>470262</v>
      </c>
      <c r="X169" s="19">
        <f t="shared" si="37"/>
        <v>932400</v>
      </c>
      <c r="Y169" s="20">
        <v>0</v>
      </c>
      <c r="Z169" s="18">
        <v>0</v>
      </c>
      <c r="AA169" s="4">
        <f t="shared" si="38"/>
        <v>932400</v>
      </c>
      <c r="AB169" s="20"/>
      <c r="AC169" s="20"/>
      <c r="AD169" s="20"/>
      <c r="AE169" s="20"/>
      <c r="AF169" s="20"/>
      <c r="AG169" s="20"/>
      <c r="AH169" s="53">
        <v>0</v>
      </c>
      <c r="AI169" s="53">
        <v>0</v>
      </c>
      <c r="AJ169" s="22"/>
      <c r="AK169" s="28">
        <f t="shared" si="39"/>
        <v>932400</v>
      </c>
      <c r="AL169" s="30" t="str">
        <f t="shared" si="40"/>
        <v xml:space="preserve"> </v>
      </c>
      <c r="AM169" s="30" t="str">
        <f t="shared" si="41"/>
        <v xml:space="preserve"> </v>
      </c>
    </row>
    <row r="170" spans="1:39" ht="17.100000000000001" customHeight="1">
      <c r="A170" s="8" t="s">
        <v>194</v>
      </c>
      <c r="B170" s="8" t="s">
        <v>441</v>
      </c>
      <c r="C170" s="8" t="s">
        <v>19</v>
      </c>
      <c r="D170" s="8" t="s">
        <v>443</v>
      </c>
      <c r="E170" s="50">
        <v>391.05</v>
      </c>
      <c r="F170" s="2">
        <f t="shared" si="42"/>
        <v>686980.99800000002</v>
      </c>
      <c r="G170" s="56">
        <v>304950.7</v>
      </c>
      <c r="H170" s="55">
        <v>48802</v>
      </c>
      <c r="I170" s="34">
        <f t="shared" si="31"/>
        <v>36601.5</v>
      </c>
      <c r="J170" s="35">
        <v>34055</v>
      </c>
      <c r="K170" s="35">
        <v>0</v>
      </c>
      <c r="L170" s="35">
        <v>0</v>
      </c>
      <c r="M170" s="35">
        <v>45304</v>
      </c>
      <c r="N170" s="2">
        <f t="shared" si="32"/>
        <v>420911.2</v>
      </c>
      <c r="O170" s="4">
        <f t="shared" si="44"/>
        <v>266070</v>
      </c>
      <c r="P170" s="52">
        <v>177</v>
      </c>
      <c r="Q170" s="52">
        <v>70</v>
      </c>
      <c r="R170" s="4">
        <f t="shared" si="33"/>
        <v>17222</v>
      </c>
      <c r="S170" s="6">
        <f t="shared" si="43"/>
        <v>32828.647499999999</v>
      </c>
      <c r="T170" s="57">
        <v>18426024</v>
      </c>
      <c r="U170" s="6">
        <f t="shared" si="34"/>
        <v>18426.024000000001</v>
      </c>
      <c r="V170" s="6">
        <f t="shared" si="35"/>
        <v>14402.623499999998</v>
      </c>
      <c r="W170" s="4">
        <f t="shared" si="36"/>
        <v>288052</v>
      </c>
      <c r="X170" s="19">
        <f t="shared" si="37"/>
        <v>571344</v>
      </c>
      <c r="Y170" s="20">
        <v>0</v>
      </c>
      <c r="Z170" s="18">
        <v>0</v>
      </c>
      <c r="AA170" s="4">
        <f t="shared" si="38"/>
        <v>571344</v>
      </c>
      <c r="AB170" s="20"/>
      <c r="AC170" s="20"/>
      <c r="AD170" s="20"/>
      <c r="AE170" s="20"/>
      <c r="AF170" s="20"/>
      <c r="AG170" s="20"/>
      <c r="AH170" s="53">
        <v>0</v>
      </c>
      <c r="AI170" s="53">
        <v>0</v>
      </c>
      <c r="AJ170" s="22"/>
      <c r="AK170" s="28">
        <f t="shared" si="39"/>
        <v>571344</v>
      </c>
      <c r="AL170" s="30" t="str">
        <f t="shared" si="40"/>
        <v xml:space="preserve"> </v>
      </c>
      <c r="AM170" s="30" t="str">
        <f t="shared" si="41"/>
        <v xml:space="preserve"> </v>
      </c>
    </row>
    <row r="171" spans="1:39" ht="17.100000000000001" customHeight="1">
      <c r="A171" s="8" t="s">
        <v>194</v>
      </c>
      <c r="B171" s="8" t="s">
        <v>441</v>
      </c>
      <c r="C171" s="8" t="s">
        <v>20</v>
      </c>
      <c r="D171" s="8" t="s">
        <v>444</v>
      </c>
      <c r="E171" s="50">
        <v>602.61</v>
      </c>
      <c r="F171" s="2">
        <f t="shared" si="42"/>
        <v>1058641.1436000001</v>
      </c>
      <c r="G171" s="56">
        <v>198811.64</v>
      </c>
      <c r="H171" s="55">
        <v>85715</v>
      </c>
      <c r="I171" s="34">
        <f t="shared" si="31"/>
        <v>64286.25</v>
      </c>
      <c r="J171" s="35">
        <v>59732</v>
      </c>
      <c r="K171" s="35">
        <v>0</v>
      </c>
      <c r="L171" s="35">
        <v>0</v>
      </c>
      <c r="M171" s="35">
        <v>62600</v>
      </c>
      <c r="N171" s="2">
        <f t="shared" si="32"/>
        <v>385429.89</v>
      </c>
      <c r="O171" s="4">
        <f t="shared" si="44"/>
        <v>673211</v>
      </c>
      <c r="P171" s="52">
        <v>329</v>
      </c>
      <c r="Q171" s="52">
        <v>42</v>
      </c>
      <c r="R171" s="4">
        <f t="shared" si="33"/>
        <v>19207</v>
      </c>
      <c r="S171" s="6">
        <f t="shared" si="43"/>
        <v>50589.109499999999</v>
      </c>
      <c r="T171" s="57">
        <v>11730470</v>
      </c>
      <c r="U171" s="6">
        <f t="shared" si="34"/>
        <v>11730.47</v>
      </c>
      <c r="V171" s="6">
        <f t="shared" si="35"/>
        <v>38858.639499999997</v>
      </c>
      <c r="W171" s="4">
        <f t="shared" si="36"/>
        <v>777173</v>
      </c>
      <c r="X171" s="19">
        <f t="shared" si="37"/>
        <v>1469591</v>
      </c>
      <c r="Y171" s="20">
        <v>0</v>
      </c>
      <c r="Z171" s="18">
        <v>0</v>
      </c>
      <c r="AA171" s="4">
        <f t="shared" si="38"/>
        <v>1469591</v>
      </c>
      <c r="AB171" s="20"/>
      <c r="AC171" s="20"/>
      <c r="AD171" s="20"/>
      <c r="AE171" s="20"/>
      <c r="AF171" s="20"/>
      <c r="AG171" s="20"/>
      <c r="AH171" s="53">
        <v>0</v>
      </c>
      <c r="AI171" s="53">
        <v>0</v>
      </c>
      <c r="AJ171" s="22"/>
      <c r="AK171" s="28">
        <f t="shared" si="39"/>
        <v>1469591</v>
      </c>
      <c r="AL171" s="30" t="str">
        <f t="shared" si="40"/>
        <v xml:space="preserve"> </v>
      </c>
      <c r="AM171" s="30" t="str">
        <f t="shared" si="41"/>
        <v xml:space="preserve"> </v>
      </c>
    </row>
    <row r="172" spans="1:39" ht="17.100000000000001" customHeight="1">
      <c r="A172" s="8" t="s">
        <v>194</v>
      </c>
      <c r="B172" s="8" t="s">
        <v>441</v>
      </c>
      <c r="C172" s="8" t="s">
        <v>51</v>
      </c>
      <c r="D172" s="8" t="s">
        <v>445</v>
      </c>
      <c r="E172" s="50">
        <v>3999.83</v>
      </c>
      <c r="F172" s="2">
        <f t="shared" si="42"/>
        <v>7026741.3508000001</v>
      </c>
      <c r="G172" s="56">
        <v>1426693</v>
      </c>
      <c r="H172" s="55">
        <v>508438</v>
      </c>
      <c r="I172" s="34">
        <f t="shared" si="31"/>
        <v>381328.5</v>
      </c>
      <c r="J172" s="35">
        <v>354023</v>
      </c>
      <c r="K172" s="35">
        <v>2302247</v>
      </c>
      <c r="L172" s="35">
        <v>874313</v>
      </c>
      <c r="M172" s="35">
        <v>15032</v>
      </c>
      <c r="N172" s="2">
        <f t="shared" si="32"/>
        <v>5353636.5</v>
      </c>
      <c r="O172" s="4">
        <f t="shared" si="44"/>
        <v>1673105</v>
      </c>
      <c r="P172" s="52">
        <v>1225</v>
      </c>
      <c r="Q172" s="52">
        <v>33</v>
      </c>
      <c r="R172" s="4">
        <f t="shared" si="33"/>
        <v>56191</v>
      </c>
      <c r="S172" s="6">
        <f t="shared" si="43"/>
        <v>335785.72850000003</v>
      </c>
      <c r="T172" s="57">
        <v>90411470</v>
      </c>
      <c r="U172" s="6">
        <f t="shared" si="34"/>
        <v>90411.47</v>
      </c>
      <c r="V172" s="6">
        <f t="shared" si="35"/>
        <v>245374.25850000003</v>
      </c>
      <c r="W172" s="4">
        <f t="shared" si="36"/>
        <v>4907485</v>
      </c>
      <c r="X172" s="19">
        <f t="shared" si="37"/>
        <v>6636781</v>
      </c>
      <c r="Y172" s="20">
        <v>0</v>
      </c>
      <c r="Z172" s="18">
        <v>0</v>
      </c>
      <c r="AA172" s="4">
        <f t="shared" si="38"/>
        <v>6636781</v>
      </c>
      <c r="AB172" s="20"/>
      <c r="AC172" s="20"/>
      <c r="AD172" s="20"/>
      <c r="AE172" s="20"/>
      <c r="AF172" s="20"/>
      <c r="AG172" s="20"/>
      <c r="AH172" s="53">
        <v>0</v>
      </c>
      <c r="AI172" s="53">
        <v>0</v>
      </c>
      <c r="AJ172" s="22"/>
      <c r="AK172" s="28">
        <f t="shared" si="39"/>
        <v>6636781</v>
      </c>
      <c r="AL172" s="30" t="str">
        <f t="shared" si="40"/>
        <v xml:space="preserve"> </v>
      </c>
      <c r="AM172" s="30" t="str">
        <f t="shared" si="41"/>
        <v xml:space="preserve"> </v>
      </c>
    </row>
    <row r="173" spans="1:39" ht="17.100000000000001" customHeight="1">
      <c r="A173" s="8" t="s">
        <v>194</v>
      </c>
      <c r="B173" s="8" t="s">
        <v>441</v>
      </c>
      <c r="C173" s="8" t="s">
        <v>190</v>
      </c>
      <c r="D173" s="8" t="s">
        <v>446</v>
      </c>
      <c r="E173" s="50">
        <v>922.91</v>
      </c>
      <c r="F173" s="2">
        <f t="shared" si="42"/>
        <v>1621331.3716</v>
      </c>
      <c r="G173" s="56">
        <v>946645.89</v>
      </c>
      <c r="H173" s="55">
        <v>127869</v>
      </c>
      <c r="I173" s="34">
        <f t="shared" si="31"/>
        <v>95901.75</v>
      </c>
      <c r="J173" s="35">
        <v>89129</v>
      </c>
      <c r="K173" s="35">
        <v>577413</v>
      </c>
      <c r="L173" s="35">
        <v>218243</v>
      </c>
      <c r="M173" s="35">
        <v>70962</v>
      </c>
      <c r="N173" s="2">
        <f t="shared" si="32"/>
        <v>1998294.6400000001</v>
      </c>
      <c r="O173" s="4">
        <f t="shared" si="44"/>
        <v>0</v>
      </c>
      <c r="P173" s="52">
        <v>304</v>
      </c>
      <c r="Q173" s="52">
        <v>79</v>
      </c>
      <c r="R173" s="4">
        <f t="shared" si="33"/>
        <v>33382</v>
      </c>
      <c r="S173" s="6">
        <f t="shared" si="43"/>
        <v>77478.294500000004</v>
      </c>
      <c r="T173" s="57">
        <v>57721650</v>
      </c>
      <c r="U173" s="6">
        <f t="shared" si="34"/>
        <v>57721.65</v>
      </c>
      <c r="V173" s="6">
        <f t="shared" si="35"/>
        <v>19756.644500000002</v>
      </c>
      <c r="W173" s="4">
        <f t="shared" si="36"/>
        <v>395133</v>
      </c>
      <c r="X173" s="19">
        <f t="shared" si="37"/>
        <v>428515</v>
      </c>
      <c r="Y173" s="20">
        <v>0</v>
      </c>
      <c r="Z173" s="18">
        <v>0</v>
      </c>
      <c r="AA173" s="4">
        <f t="shared" si="38"/>
        <v>428515</v>
      </c>
      <c r="AB173" s="20"/>
      <c r="AC173" s="20"/>
      <c r="AD173" s="20"/>
      <c r="AE173" s="20"/>
      <c r="AF173" s="20"/>
      <c r="AG173" s="20"/>
      <c r="AH173" s="53">
        <v>0</v>
      </c>
      <c r="AI173" s="53">
        <v>0</v>
      </c>
      <c r="AJ173" s="22"/>
      <c r="AK173" s="28">
        <f t="shared" si="39"/>
        <v>428515</v>
      </c>
      <c r="AL173" s="30">
        <f t="shared" si="40"/>
        <v>1</v>
      </c>
      <c r="AM173" s="30" t="str">
        <f t="shared" si="41"/>
        <v xml:space="preserve"> </v>
      </c>
    </row>
    <row r="174" spans="1:39" ht="17.100000000000001" customHeight="1">
      <c r="A174" s="8" t="s">
        <v>194</v>
      </c>
      <c r="B174" s="8" t="s">
        <v>441</v>
      </c>
      <c r="C174" s="8" t="s">
        <v>218</v>
      </c>
      <c r="D174" s="8" t="s">
        <v>447</v>
      </c>
      <c r="E174" s="50">
        <v>829.08</v>
      </c>
      <c r="F174" s="2">
        <f t="shared" si="42"/>
        <v>1456494.5808000001</v>
      </c>
      <c r="G174" s="56">
        <v>492699.12</v>
      </c>
      <c r="H174" s="55">
        <v>115386</v>
      </c>
      <c r="I174" s="34">
        <f t="shared" si="31"/>
        <v>86539.5</v>
      </c>
      <c r="J174" s="35">
        <v>80346</v>
      </c>
      <c r="K174" s="35">
        <v>522423</v>
      </c>
      <c r="L174" s="35">
        <v>198237</v>
      </c>
      <c r="M174" s="35">
        <v>70429</v>
      </c>
      <c r="N174" s="2">
        <f t="shared" si="32"/>
        <v>1450673.62</v>
      </c>
      <c r="O174" s="4">
        <f t="shared" si="44"/>
        <v>5821</v>
      </c>
      <c r="P174" s="52">
        <v>481</v>
      </c>
      <c r="Q174" s="52">
        <v>62</v>
      </c>
      <c r="R174" s="4">
        <f t="shared" si="33"/>
        <v>41453</v>
      </c>
      <c r="S174" s="6">
        <f t="shared" si="43"/>
        <v>69601.266000000003</v>
      </c>
      <c r="T174" s="57">
        <v>30097686</v>
      </c>
      <c r="U174" s="6">
        <f t="shared" si="34"/>
        <v>30097.686000000002</v>
      </c>
      <c r="V174" s="6">
        <f t="shared" si="35"/>
        <v>39503.58</v>
      </c>
      <c r="W174" s="4">
        <f t="shared" si="36"/>
        <v>790072</v>
      </c>
      <c r="X174" s="19">
        <f t="shared" si="37"/>
        <v>837346</v>
      </c>
      <c r="Y174" s="20">
        <v>0</v>
      </c>
      <c r="Z174" s="18">
        <v>0</v>
      </c>
      <c r="AA174" s="4">
        <f t="shared" si="38"/>
        <v>837346</v>
      </c>
      <c r="AB174" s="20"/>
      <c r="AC174" s="20"/>
      <c r="AD174" s="20"/>
      <c r="AE174" s="20"/>
      <c r="AF174" s="20"/>
      <c r="AG174" s="20"/>
      <c r="AH174" s="53">
        <v>0</v>
      </c>
      <c r="AI174" s="53">
        <v>0</v>
      </c>
      <c r="AJ174" s="22"/>
      <c r="AK174" s="28">
        <f t="shared" si="39"/>
        <v>837346</v>
      </c>
      <c r="AL174" s="30" t="str">
        <f t="shared" si="40"/>
        <v xml:space="preserve"> </v>
      </c>
      <c r="AM174" s="30" t="str">
        <f t="shared" si="41"/>
        <v xml:space="preserve"> </v>
      </c>
    </row>
    <row r="175" spans="1:39" ht="17.100000000000001" customHeight="1">
      <c r="A175" s="8" t="s">
        <v>194</v>
      </c>
      <c r="B175" s="8" t="s">
        <v>441</v>
      </c>
      <c r="C175" s="8" t="s">
        <v>28</v>
      </c>
      <c r="D175" s="8" t="s">
        <v>448</v>
      </c>
      <c r="E175" s="50">
        <v>560.4</v>
      </c>
      <c r="F175" s="2">
        <f t="shared" si="42"/>
        <v>984488.304</v>
      </c>
      <c r="G175" s="56">
        <v>1349732.67</v>
      </c>
      <c r="H175" s="55">
        <v>68267</v>
      </c>
      <c r="I175" s="34">
        <f t="shared" si="31"/>
        <v>51200.25</v>
      </c>
      <c r="J175" s="35">
        <v>47546</v>
      </c>
      <c r="K175" s="35">
        <v>308923</v>
      </c>
      <c r="L175" s="35">
        <v>116678</v>
      </c>
      <c r="M175" s="35">
        <v>118325</v>
      </c>
      <c r="N175" s="2">
        <f t="shared" si="32"/>
        <v>1992404.92</v>
      </c>
      <c r="O175" s="4">
        <f t="shared" si="44"/>
        <v>0</v>
      </c>
      <c r="P175" s="52">
        <v>224</v>
      </c>
      <c r="Q175" s="52">
        <v>90</v>
      </c>
      <c r="R175" s="4">
        <f t="shared" si="33"/>
        <v>28022</v>
      </c>
      <c r="S175" s="6">
        <f t="shared" si="43"/>
        <v>47045.58</v>
      </c>
      <c r="T175" s="57">
        <v>82972480</v>
      </c>
      <c r="U175" s="6">
        <f t="shared" si="34"/>
        <v>82972.479999999996</v>
      </c>
      <c r="V175" s="6">
        <f t="shared" si="35"/>
        <v>0</v>
      </c>
      <c r="W175" s="4">
        <f t="shared" si="36"/>
        <v>0</v>
      </c>
      <c r="X175" s="19">
        <f t="shared" si="37"/>
        <v>28022</v>
      </c>
      <c r="Y175" s="20">
        <v>0</v>
      </c>
      <c r="Z175" s="18">
        <v>0</v>
      </c>
      <c r="AA175" s="4">
        <f t="shared" si="38"/>
        <v>28022</v>
      </c>
      <c r="AB175" s="20"/>
      <c r="AC175" s="20"/>
      <c r="AD175" s="20"/>
      <c r="AE175" s="20"/>
      <c r="AF175" s="20"/>
      <c r="AG175" s="20"/>
      <c r="AH175" s="53">
        <v>0</v>
      </c>
      <c r="AI175" s="53">
        <v>0</v>
      </c>
      <c r="AJ175" s="22"/>
      <c r="AK175" s="28">
        <f t="shared" si="39"/>
        <v>28022</v>
      </c>
      <c r="AL175" s="30">
        <f t="shared" si="40"/>
        <v>1</v>
      </c>
      <c r="AM175" s="30">
        <f t="shared" si="41"/>
        <v>1</v>
      </c>
    </row>
    <row r="176" spans="1:39" ht="17.100000000000001" customHeight="1">
      <c r="A176" s="8" t="s">
        <v>194</v>
      </c>
      <c r="B176" s="8" t="s">
        <v>441</v>
      </c>
      <c r="C176" s="8" t="s">
        <v>32</v>
      </c>
      <c r="D176" s="8" t="s">
        <v>449</v>
      </c>
      <c r="E176" s="50">
        <v>840.2</v>
      </c>
      <c r="F176" s="2">
        <f t="shared" si="42"/>
        <v>1476029.7520000001</v>
      </c>
      <c r="G176" s="56">
        <v>969552.79</v>
      </c>
      <c r="H176" s="55">
        <v>116972</v>
      </c>
      <c r="I176" s="34">
        <f t="shared" si="31"/>
        <v>87729</v>
      </c>
      <c r="J176" s="35">
        <v>81383</v>
      </c>
      <c r="K176" s="35">
        <v>530737</v>
      </c>
      <c r="L176" s="35">
        <v>201910</v>
      </c>
      <c r="M176" s="35">
        <v>174086</v>
      </c>
      <c r="N176" s="2">
        <f t="shared" si="32"/>
        <v>2045397.79</v>
      </c>
      <c r="O176" s="4">
        <f t="shared" si="44"/>
        <v>0</v>
      </c>
      <c r="P176" s="52">
        <v>342</v>
      </c>
      <c r="Q176" s="52">
        <v>84</v>
      </c>
      <c r="R176" s="4">
        <f t="shared" si="33"/>
        <v>39932</v>
      </c>
      <c r="S176" s="6">
        <f t="shared" si="43"/>
        <v>70534.789999999994</v>
      </c>
      <c r="T176" s="57">
        <v>60333092</v>
      </c>
      <c r="U176" s="6">
        <f t="shared" si="34"/>
        <v>60333.091999999997</v>
      </c>
      <c r="V176" s="6">
        <f t="shared" si="35"/>
        <v>10201.697999999997</v>
      </c>
      <c r="W176" s="4">
        <f t="shared" si="36"/>
        <v>204034</v>
      </c>
      <c r="X176" s="19">
        <f t="shared" si="37"/>
        <v>243966</v>
      </c>
      <c r="Y176" s="20">
        <v>0</v>
      </c>
      <c r="Z176" s="18">
        <v>0</v>
      </c>
      <c r="AA176" s="4">
        <f t="shared" si="38"/>
        <v>243966</v>
      </c>
      <c r="AB176" s="20"/>
      <c r="AC176" s="20"/>
      <c r="AD176" s="20"/>
      <c r="AE176" s="20"/>
      <c r="AF176" s="20"/>
      <c r="AG176" s="20"/>
      <c r="AH176" s="53">
        <v>0</v>
      </c>
      <c r="AI176" s="53">
        <v>0</v>
      </c>
      <c r="AJ176" s="22"/>
      <c r="AK176" s="28">
        <f t="shared" si="39"/>
        <v>243966</v>
      </c>
      <c r="AL176" s="30">
        <f t="shared" si="40"/>
        <v>1</v>
      </c>
      <c r="AM176" s="30" t="str">
        <f t="shared" si="41"/>
        <v xml:space="preserve"> </v>
      </c>
    </row>
    <row r="177" spans="1:39" ht="17.100000000000001" customHeight="1">
      <c r="A177" s="8" t="s">
        <v>194</v>
      </c>
      <c r="B177" s="8" t="s">
        <v>441</v>
      </c>
      <c r="C177" s="8" t="s">
        <v>33</v>
      </c>
      <c r="D177" s="8" t="s">
        <v>450</v>
      </c>
      <c r="E177" s="50">
        <v>2573.9</v>
      </c>
      <c r="F177" s="2">
        <f t="shared" si="42"/>
        <v>4521724.5640000002</v>
      </c>
      <c r="G177" s="56">
        <v>795503.54</v>
      </c>
      <c r="H177" s="55">
        <v>344042</v>
      </c>
      <c r="I177" s="34">
        <f t="shared" si="31"/>
        <v>258031.5</v>
      </c>
      <c r="J177" s="35">
        <v>239854</v>
      </c>
      <c r="K177" s="35">
        <v>1552787</v>
      </c>
      <c r="L177" s="35">
        <v>584018</v>
      </c>
      <c r="M177" s="35">
        <v>159255</v>
      </c>
      <c r="N177" s="2">
        <f t="shared" si="32"/>
        <v>3589449.04</v>
      </c>
      <c r="O177" s="4">
        <f t="shared" si="44"/>
        <v>932276</v>
      </c>
      <c r="P177" s="52">
        <v>1469</v>
      </c>
      <c r="Q177" s="52">
        <v>33</v>
      </c>
      <c r="R177" s="4">
        <f t="shared" si="33"/>
        <v>67383</v>
      </c>
      <c r="S177" s="6">
        <f t="shared" si="43"/>
        <v>216078.905</v>
      </c>
      <c r="T177" s="57">
        <v>48400019</v>
      </c>
      <c r="U177" s="6">
        <f t="shared" si="34"/>
        <v>48400.019</v>
      </c>
      <c r="V177" s="6">
        <f t="shared" si="35"/>
        <v>167678.886</v>
      </c>
      <c r="W177" s="4">
        <f t="shared" si="36"/>
        <v>3353578</v>
      </c>
      <c r="X177" s="19">
        <f t="shared" si="37"/>
        <v>4353237</v>
      </c>
      <c r="Y177" s="20">
        <v>0</v>
      </c>
      <c r="Z177" s="18">
        <v>0</v>
      </c>
      <c r="AA177" s="4">
        <f t="shared" si="38"/>
        <v>4353237</v>
      </c>
      <c r="AB177" s="20"/>
      <c r="AC177" s="20"/>
      <c r="AD177" s="20"/>
      <c r="AE177" s="20"/>
      <c r="AF177" s="20"/>
      <c r="AG177" s="20"/>
      <c r="AH177" s="53">
        <v>0</v>
      </c>
      <c r="AI177" s="53">
        <v>0</v>
      </c>
      <c r="AJ177" s="22"/>
      <c r="AK177" s="28">
        <f t="shared" si="39"/>
        <v>4353237</v>
      </c>
      <c r="AL177" s="30" t="str">
        <f t="shared" si="40"/>
        <v xml:space="preserve"> </v>
      </c>
      <c r="AM177" s="30" t="str">
        <f t="shared" si="41"/>
        <v xml:space="preserve"> </v>
      </c>
    </row>
    <row r="178" spans="1:39" ht="17.100000000000001" customHeight="1">
      <c r="A178" s="8" t="s">
        <v>194</v>
      </c>
      <c r="B178" s="8" t="s">
        <v>441</v>
      </c>
      <c r="C178" s="8" t="s">
        <v>168</v>
      </c>
      <c r="D178" s="8" t="s">
        <v>451</v>
      </c>
      <c r="E178" s="50">
        <v>2942.01</v>
      </c>
      <c r="F178" s="2">
        <f t="shared" si="42"/>
        <v>5168405.4876000006</v>
      </c>
      <c r="G178" s="56">
        <v>1880491.37</v>
      </c>
      <c r="H178" s="55">
        <v>416797</v>
      </c>
      <c r="I178" s="34">
        <f t="shared" si="31"/>
        <v>312597.75</v>
      </c>
      <c r="J178" s="35">
        <v>290470</v>
      </c>
      <c r="K178" s="35">
        <v>1882956</v>
      </c>
      <c r="L178" s="35">
        <v>709573</v>
      </c>
      <c r="M178" s="35">
        <v>168448</v>
      </c>
      <c r="N178" s="2">
        <f t="shared" si="32"/>
        <v>5244536.12</v>
      </c>
      <c r="O178" s="4">
        <f t="shared" si="44"/>
        <v>0</v>
      </c>
      <c r="P178" s="52">
        <v>1396</v>
      </c>
      <c r="Q178" s="52">
        <v>33</v>
      </c>
      <c r="R178" s="4">
        <f t="shared" si="33"/>
        <v>64035</v>
      </c>
      <c r="S178" s="6">
        <f t="shared" si="43"/>
        <v>246981.7395</v>
      </c>
      <c r="T178" s="57">
        <v>115722546</v>
      </c>
      <c r="U178" s="6">
        <f t="shared" si="34"/>
        <v>115722.546</v>
      </c>
      <c r="V178" s="6">
        <f t="shared" si="35"/>
        <v>131259.19349999999</v>
      </c>
      <c r="W178" s="4">
        <f t="shared" si="36"/>
        <v>2625184</v>
      </c>
      <c r="X178" s="19">
        <f t="shared" si="37"/>
        <v>2689219</v>
      </c>
      <c r="Y178" s="20">
        <v>0</v>
      </c>
      <c r="Z178" s="18">
        <v>0</v>
      </c>
      <c r="AA178" s="4">
        <f t="shared" si="38"/>
        <v>2689219</v>
      </c>
      <c r="AB178" s="20"/>
      <c r="AC178" s="20"/>
      <c r="AD178" s="20"/>
      <c r="AE178" s="20"/>
      <c r="AF178" s="20"/>
      <c r="AG178" s="20"/>
      <c r="AH178" s="53">
        <v>0</v>
      </c>
      <c r="AI178" s="53">
        <v>0</v>
      </c>
      <c r="AJ178" s="22"/>
      <c r="AK178" s="28">
        <f t="shared" si="39"/>
        <v>2689219</v>
      </c>
      <c r="AL178" s="30">
        <f t="shared" si="40"/>
        <v>1</v>
      </c>
      <c r="AM178" s="30" t="str">
        <f t="shared" si="41"/>
        <v xml:space="preserve"> </v>
      </c>
    </row>
    <row r="179" spans="1:39" ht="17.100000000000001" customHeight="1">
      <c r="A179" s="8" t="s">
        <v>194</v>
      </c>
      <c r="B179" s="8" t="s">
        <v>441</v>
      </c>
      <c r="C179" s="8" t="s">
        <v>150</v>
      </c>
      <c r="D179" s="8" t="s">
        <v>452</v>
      </c>
      <c r="E179" s="50">
        <v>477.26</v>
      </c>
      <c r="F179" s="2">
        <f t="shared" si="42"/>
        <v>838431.27760000003</v>
      </c>
      <c r="G179" s="56">
        <v>168211.33</v>
      </c>
      <c r="H179" s="55">
        <v>57843</v>
      </c>
      <c r="I179" s="34">
        <f t="shared" si="31"/>
        <v>43382.25</v>
      </c>
      <c r="J179" s="35">
        <v>40279</v>
      </c>
      <c r="K179" s="35">
        <v>261859</v>
      </c>
      <c r="L179" s="35">
        <v>99021</v>
      </c>
      <c r="M179" s="35">
        <v>162917</v>
      </c>
      <c r="N179" s="2">
        <f t="shared" si="32"/>
        <v>775669.58</v>
      </c>
      <c r="O179" s="4">
        <f t="shared" si="44"/>
        <v>62762</v>
      </c>
      <c r="P179" s="52">
        <v>228</v>
      </c>
      <c r="Q179" s="52">
        <v>81</v>
      </c>
      <c r="R179" s="4">
        <f t="shared" si="33"/>
        <v>25671</v>
      </c>
      <c r="S179" s="6">
        <f t="shared" si="43"/>
        <v>40065.976999999999</v>
      </c>
      <c r="T179" s="57">
        <v>10026624</v>
      </c>
      <c r="U179" s="6">
        <f t="shared" si="34"/>
        <v>10026.624</v>
      </c>
      <c r="V179" s="6">
        <f t="shared" si="35"/>
        <v>30039.352999999999</v>
      </c>
      <c r="W179" s="4">
        <f t="shared" si="36"/>
        <v>600787</v>
      </c>
      <c r="X179" s="19">
        <f t="shared" si="37"/>
        <v>689220</v>
      </c>
      <c r="Y179" s="20">
        <v>0</v>
      </c>
      <c r="Z179" s="18">
        <v>0</v>
      </c>
      <c r="AA179" s="4">
        <f t="shared" si="38"/>
        <v>689220</v>
      </c>
      <c r="AB179" s="20"/>
      <c r="AC179" s="20"/>
      <c r="AD179" s="20"/>
      <c r="AE179" s="20"/>
      <c r="AF179" s="20"/>
      <c r="AG179" s="20"/>
      <c r="AH179" s="53">
        <v>0</v>
      </c>
      <c r="AI179" s="53">
        <v>0</v>
      </c>
      <c r="AJ179" s="22"/>
      <c r="AK179" s="28">
        <f t="shared" si="39"/>
        <v>689220</v>
      </c>
      <c r="AL179" s="30" t="str">
        <f t="shared" si="40"/>
        <v xml:space="preserve"> </v>
      </c>
      <c r="AM179" s="30" t="str">
        <f t="shared" si="41"/>
        <v xml:space="preserve"> </v>
      </c>
    </row>
    <row r="180" spans="1:39" ht="17.100000000000001" customHeight="1">
      <c r="A180" s="8" t="s">
        <v>194</v>
      </c>
      <c r="B180" s="8" t="s">
        <v>441</v>
      </c>
      <c r="C180" s="8" t="s">
        <v>83</v>
      </c>
      <c r="D180" s="8" t="s">
        <v>453</v>
      </c>
      <c r="E180" s="50">
        <v>809.8</v>
      </c>
      <c r="F180" s="2">
        <f t="shared" si="42"/>
        <v>1422624.2479999999</v>
      </c>
      <c r="G180" s="56">
        <v>625401.31000000006</v>
      </c>
      <c r="H180" s="55">
        <v>105799</v>
      </c>
      <c r="I180" s="34">
        <f t="shared" si="31"/>
        <v>79349.25</v>
      </c>
      <c r="J180" s="35">
        <v>73729</v>
      </c>
      <c r="K180" s="35">
        <v>478022</v>
      </c>
      <c r="L180" s="35">
        <v>180801</v>
      </c>
      <c r="M180" s="35">
        <v>197156</v>
      </c>
      <c r="N180" s="2">
        <f t="shared" si="32"/>
        <v>1634458.56</v>
      </c>
      <c r="O180" s="4">
        <f t="shared" si="44"/>
        <v>0</v>
      </c>
      <c r="P180" s="52">
        <v>471</v>
      </c>
      <c r="Q180" s="52">
        <v>79</v>
      </c>
      <c r="R180" s="4">
        <f t="shared" si="33"/>
        <v>51721</v>
      </c>
      <c r="S180" s="6">
        <f t="shared" si="43"/>
        <v>67982.710000000006</v>
      </c>
      <c r="T180" s="57">
        <v>38605019</v>
      </c>
      <c r="U180" s="6">
        <f t="shared" si="34"/>
        <v>38605.019</v>
      </c>
      <c r="V180" s="6">
        <f t="shared" si="35"/>
        <v>29377.691000000006</v>
      </c>
      <c r="W180" s="4">
        <f t="shared" si="36"/>
        <v>587554</v>
      </c>
      <c r="X180" s="19">
        <f t="shared" si="37"/>
        <v>639275</v>
      </c>
      <c r="Y180" s="20">
        <v>0</v>
      </c>
      <c r="Z180" s="18">
        <v>0</v>
      </c>
      <c r="AA180" s="4">
        <f t="shared" si="38"/>
        <v>639275</v>
      </c>
      <c r="AB180" s="20"/>
      <c r="AC180" s="20"/>
      <c r="AD180" s="20"/>
      <c r="AE180" s="20"/>
      <c r="AF180" s="20"/>
      <c r="AG180" s="20"/>
      <c r="AH180" s="53">
        <v>0</v>
      </c>
      <c r="AI180" s="53">
        <v>0</v>
      </c>
      <c r="AJ180" s="22"/>
      <c r="AK180" s="28">
        <f t="shared" si="39"/>
        <v>639275</v>
      </c>
      <c r="AL180" s="30">
        <f t="shared" si="40"/>
        <v>1</v>
      </c>
      <c r="AM180" s="30" t="str">
        <f t="shared" si="41"/>
        <v xml:space="preserve"> </v>
      </c>
    </row>
    <row r="181" spans="1:39" ht="17.100000000000001" customHeight="1">
      <c r="A181" s="8" t="s">
        <v>57</v>
      </c>
      <c r="B181" s="8" t="s">
        <v>454</v>
      </c>
      <c r="C181" s="8" t="s">
        <v>58</v>
      </c>
      <c r="D181" s="8" t="s">
        <v>455</v>
      </c>
      <c r="E181" s="50">
        <v>579.69000000000005</v>
      </c>
      <c r="F181" s="2">
        <f t="shared" si="42"/>
        <v>1018376.2044</v>
      </c>
      <c r="G181" s="56">
        <v>2046501.95</v>
      </c>
      <c r="H181" s="55">
        <v>368532</v>
      </c>
      <c r="I181" s="34">
        <f t="shared" si="31"/>
        <v>276399</v>
      </c>
      <c r="J181" s="35">
        <v>42122</v>
      </c>
      <c r="K181" s="35">
        <v>239222</v>
      </c>
      <c r="L181" s="35">
        <v>103469</v>
      </c>
      <c r="M181" s="35">
        <v>232112</v>
      </c>
      <c r="N181" s="2">
        <f t="shared" si="32"/>
        <v>2939825.95</v>
      </c>
      <c r="O181" s="4">
        <f t="shared" ref="O181:O210" si="45">IF(F181&gt;N181,ROUND(SUM(F181-N181),0),0)</f>
        <v>0</v>
      </c>
      <c r="P181" s="52">
        <v>93</v>
      </c>
      <c r="Q181" s="52">
        <v>167</v>
      </c>
      <c r="R181" s="4">
        <f t="shared" si="33"/>
        <v>21588</v>
      </c>
      <c r="S181" s="6">
        <f t="shared" si="43"/>
        <v>48664.9755</v>
      </c>
      <c r="T181" s="57">
        <v>133327225</v>
      </c>
      <c r="U181" s="6">
        <f t="shared" si="34"/>
        <v>133327.22500000001</v>
      </c>
      <c r="V181" s="6">
        <f t="shared" si="35"/>
        <v>0</v>
      </c>
      <c r="W181" s="4">
        <f t="shared" si="36"/>
        <v>0</v>
      </c>
      <c r="X181" s="19">
        <f t="shared" si="37"/>
        <v>21588</v>
      </c>
      <c r="Y181" s="20">
        <v>0</v>
      </c>
      <c r="Z181" s="18">
        <v>0</v>
      </c>
      <c r="AA181" s="4">
        <f t="shared" si="38"/>
        <v>21588</v>
      </c>
      <c r="AB181" s="20"/>
      <c r="AC181" s="20">
        <v>21588</v>
      </c>
      <c r="AD181" s="20"/>
      <c r="AE181" s="20"/>
      <c r="AF181" s="20"/>
      <c r="AG181" s="20"/>
      <c r="AH181" s="53">
        <v>9819</v>
      </c>
      <c r="AI181" s="53">
        <v>0</v>
      </c>
      <c r="AJ181" s="22"/>
      <c r="AK181" s="28">
        <f t="shared" si="39"/>
        <v>9819</v>
      </c>
      <c r="AL181" s="30">
        <f t="shared" si="40"/>
        <v>1</v>
      </c>
      <c r="AM181" s="30">
        <f t="shared" si="41"/>
        <v>1</v>
      </c>
    </row>
    <row r="182" spans="1:39" ht="17.100000000000001" customHeight="1">
      <c r="A182" s="8" t="s">
        <v>57</v>
      </c>
      <c r="B182" s="8" t="s">
        <v>454</v>
      </c>
      <c r="C182" s="8" t="s">
        <v>59</v>
      </c>
      <c r="D182" s="8" t="s">
        <v>456</v>
      </c>
      <c r="E182" s="50">
        <v>617.73</v>
      </c>
      <c r="F182" s="2">
        <f t="shared" si="42"/>
        <v>1085203.3548000001</v>
      </c>
      <c r="G182" s="56">
        <v>1038636.23</v>
      </c>
      <c r="H182" s="55">
        <v>436745</v>
      </c>
      <c r="I182" s="34">
        <f t="shared" si="31"/>
        <v>327558.75</v>
      </c>
      <c r="J182" s="35">
        <v>49446</v>
      </c>
      <c r="K182" s="35">
        <v>282436</v>
      </c>
      <c r="L182" s="35">
        <v>122988</v>
      </c>
      <c r="M182" s="35">
        <v>59445</v>
      </c>
      <c r="N182" s="2">
        <f t="shared" si="32"/>
        <v>1880509.98</v>
      </c>
      <c r="O182" s="4">
        <f t="shared" si="45"/>
        <v>0</v>
      </c>
      <c r="P182" s="52">
        <v>112</v>
      </c>
      <c r="Q182" s="52">
        <v>139</v>
      </c>
      <c r="R182" s="4">
        <f t="shared" si="33"/>
        <v>21640</v>
      </c>
      <c r="S182" s="6">
        <f t="shared" si="43"/>
        <v>51858.433499999999</v>
      </c>
      <c r="T182" s="57">
        <v>62806234</v>
      </c>
      <c r="U182" s="6">
        <f t="shared" si="34"/>
        <v>62806.233999999997</v>
      </c>
      <c r="V182" s="6">
        <f t="shared" si="35"/>
        <v>0</v>
      </c>
      <c r="W182" s="4">
        <f t="shared" si="36"/>
        <v>0</v>
      </c>
      <c r="X182" s="19">
        <f t="shared" si="37"/>
        <v>21640</v>
      </c>
      <c r="Y182" s="20">
        <v>0</v>
      </c>
      <c r="Z182" s="18">
        <v>0</v>
      </c>
      <c r="AA182" s="4">
        <f t="shared" si="38"/>
        <v>21640</v>
      </c>
      <c r="AB182" s="20"/>
      <c r="AC182" s="20"/>
      <c r="AD182" s="20"/>
      <c r="AE182" s="20"/>
      <c r="AF182" s="20"/>
      <c r="AG182" s="20"/>
      <c r="AH182" s="53">
        <v>0</v>
      </c>
      <c r="AI182" s="53">
        <v>0</v>
      </c>
      <c r="AJ182" s="22"/>
      <c r="AK182" s="28">
        <f t="shared" si="39"/>
        <v>21640</v>
      </c>
      <c r="AL182" s="30">
        <f t="shared" si="40"/>
        <v>1</v>
      </c>
      <c r="AM182" s="30">
        <f t="shared" si="41"/>
        <v>1</v>
      </c>
    </row>
    <row r="183" spans="1:39" ht="17.100000000000001" customHeight="1">
      <c r="A183" s="8" t="s">
        <v>57</v>
      </c>
      <c r="B183" s="8" t="s">
        <v>454</v>
      </c>
      <c r="C183" s="8" t="s">
        <v>33</v>
      </c>
      <c r="D183" s="8" t="s">
        <v>457</v>
      </c>
      <c r="E183" s="50">
        <v>381.06</v>
      </c>
      <c r="F183" s="2">
        <f t="shared" si="42"/>
        <v>669430.9656</v>
      </c>
      <c r="G183" s="56">
        <v>797067.52</v>
      </c>
      <c r="H183" s="55">
        <v>233387</v>
      </c>
      <c r="I183" s="34">
        <f t="shared" si="31"/>
        <v>175040.25</v>
      </c>
      <c r="J183" s="35">
        <v>26537</v>
      </c>
      <c r="K183" s="35">
        <v>151186</v>
      </c>
      <c r="L183" s="35">
        <v>65578</v>
      </c>
      <c r="M183" s="35">
        <v>71699</v>
      </c>
      <c r="N183" s="2">
        <f t="shared" si="32"/>
        <v>1287107.77</v>
      </c>
      <c r="O183" s="4">
        <f t="shared" si="45"/>
        <v>0</v>
      </c>
      <c r="P183" s="52">
        <v>120</v>
      </c>
      <c r="Q183" s="52">
        <v>143</v>
      </c>
      <c r="R183" s="4">
        <f t="shared" si="33"/>
        <v>23852</v>
      </c>
      <c r="S183" s="6">
        <f t="shared" si="43"/>
        <v>31989.987000000001</v>
      </c>
      <c r="T183" s="57">
        <v>51721702</v>
      </c>
      <c r="U183" s="6">
        <f t="shared" si="34"/>
        <v>51721.701999999997</v>
      </c>
      <c r="V183" s="6">
        <f t="shared" si="35"/>
        <v>0</v>
      </c>
      <c r="W183" s="4">
        <f t="shared" si="36"/>
        <v>0</v>
      </c>
      <c r="X183" s="19">
        <f t="shared" si="37"/>
        <v>23852</v>
      </c>
      <c r="Y183" s="20">
        <v>0</v>
      </c>
      <c r="Z183" s="18">
        <v>0</v>
      </c>
      <c r="AA183" s="4">
        <f t="shared" si="38"/>
        <v>23852</v>
      </c>
      <c r="AB183" s="20"/>
      <c r="AC183" s="20"/>
      <c r="AD183" s="20"/>
      <c r="AE183" s="20"/>
      <c r="AF183" s="20"/>
      <c r="AG183" s="20"/>
      <c r="AH183" s="53">
        <v>0</v>
      </c>
      <c r="AI183" s="53">
        <v>0</v>
      </c>
      <c r="AJ183" s="22"/>
      <c r="AK183" s="28">
        <f t="shared" si="39"/>
        <v>23852</v>
      </c>
      <c r="AL183" s="30">
        <f t="shared" si="40"/>
        <v>1</v>
      </c>
      <c r="AM183" s="30">
        <f t="shared" si="41"/>
        <v>1</v>
      </c>
    </row>
    <row r="184" spans="1:39" ht="17.100000000000001" customHeight="1">
      <c r="A184" s="8" t="s">
        <v>60</v>
      </c>
      <c r="B184" s="8" t="s">
        <v>458</v>
      </c>
      <c r="C184" s="8" t="s">
        <v>51</v>
      </c>
      <c r="D184" s="8" t="s">
        <v>459</v>
      </c>
      <c r="E184" s="50">
        <v>1435.74</v>
      </c>
      <c r="F184" s="2">
        <f t="shared" si="42"/>
        <v>2522250.6024000002</v>
      </c>
      <c r="G184" s="56">
        <v>273014.74</v>
      </c>
      <c r="H184" s="55">
        <v>84282</v>
      </c>
      <c r="I184" s="34">
        <f t="shared" si="31"/>
        <v>63211.5</v>
      </c>
      <c r="J184" s="35">
        <v>111142</v>
      </c>
      <c r="K184" s="35">
        <v>1696</v>
      </c>
      <c r="L184" s="35">
        <v>272045</v>
      </c>
      <c r="M184" s="35">
        <v>87502</v>
      </c>
      <c r="N184" s="2">
        <f t="shared" si="32"/>
        <v>808611.24</v>
      </c>
      <c r="O184" s="4">
        <f t="shared" si="45"/>
        <v>1713639</v>
      </c>
      <c r="P184" s="52">
        <v>202</v>
      </c>
      <c r="Q184" s="52">
        <v>139</v>
      </c>
      <c r="R184" s="4">
        <f t="shared" si="33"/>
        <v>39028</v>
      </c>
      <c r="S184" s="6">
        <f t="shared" si="43"/>
        <v>120530.37300000001</v>
      </c>
      <c r="T184" s="57">
        <v>15724783</v>
      </c>
      <c r="U184" s="6">
        <f t="shared" si="34"/>
        <v>15724.782999999999</v>
      </c>
      <c r="V184" s="6">
        <f t="shared" si="35"/>
        <v>104805.59000000001</v>
      </c>
      <c r="W184" s="4">
        <f t="shared" si="36"/>
        <v>2096112</v>
      </c>
      <c r="X184" s="19">
        <f t="shared" si="37"/>
        <v>3848779</v>
      </c>
      <c r="Y184" s="20">
        <v>0</v>
      </c>
      <c r="Z184" s="18">
        <v>0</v>
      </c>
      <c r="AA184" s="4">
        <f t="shared" si="38"/>
        <v>3848779</v>
      </c>
      <c r="AB184" s="20"/>
      <c r="AC184" s="20"/>
      <c r="AD184" s="20"/>
      <c r="AE184" s="20"/>
      <c r="AF184" s="20"/>
      <c r="AG184" s="20"/>
      <c r="AH184" s="53">
        <v>0</v>
      </c>
      <c r="AI184" s="53">
        <v>0</v>
      </c>
      <c r="AJ184" s="22"/>
      <c r="AK184" s="28">
        <f t="shared" si="39"/>
        <v>3848779</v>
      </c>
      <c r="AL184" s="30" t="str">
        <f t="shared" si="40"/>
        <v xml:space="preserve"> </v>
      </c>
      <c r="AM184" s="30" t="str">
        <f t="shared" si="41"/>
        <v xml:space="preserve"> </v>
      </c>
    </row>
    <row r="185" spans="1:39" ht="17.100000000000001" customHeight="1">
      <c r="A185" s="8" t="s">
        <v>60</v>
      </c>
      <c r="B185" s="8" t="s">
        <v>458</v>
      </c>
      <c r="C185" s="8" t="s">
        <v>96</v>
      </c>
      <c r="D185" s="8" t="s">
        <v>460</v>
      </c>
      <c r="E185" s="50">
        <v>466.84</v>
      </c>
      <c r="F185" s="2">
        <f t="shared" si="42"/>
        <v>820125.83840000001</v>
      </c>
      <c r="G185" s="56">
        <v>147975.79999999999</v>
      </c>
      <c r="H185" s="55">
        <v>29466</v>
      </c>
      <c r="I185" s="34">
        <f t="shared" si="31"/>
        <v>22099.5</v>
      </c>
      <c r="J185" s="35">
        <v>38820</v>
      </c>
      <c r="K185" s="35">
        <v>596</v>
      </c>
      <c r="L185" s="35">
        <v>97009</v>
      </c>
      <c r="M185" s="35">
        <v>84319</v>
      </c>
      <c r="N185" s="2">
        <f t="shared" si="32"/>
        <v>390819.3</v>
      </c>
      <c r="O185" s="4">
        <f t="shared" si="45"/>
        <v>429307</v>
      </c>
      <c r="P185" s="52">
        <v>45</v>
      </c>
      <c r="Q185" s="52">
        <v>167</v>
      </c>
      <c r="R185" s="4">
        <f t="shared" si="33"/>
        <v>10446</v>
      </c>
      <c r="S185" s="6">
        <f t="shared" si="43"/>
        <v>39191.218000000001</v>
      </c>
      <c r="T185" s="57">
        <v>8618276</v>
      </c>
      <c r="U185" s="6">
        <f t="shared" si="34"/>
        <v>8618.2759999999998</v>
      </c>
      <c r="V185" s="6">
        <f t="shared" si="35"/>
        <v>30572.942000000003</v>
      </c>
      <c r="W185" s="4">
        <f t="shared" si="36"/>
        <v>611459</v>
      </c>
      <c r="X185" s="19">
        <f t="shared" si="37"/>
        <v>1051212</v>
      </c>
      <c r="Y185" s="20">
        <v>0</v>
      </c>
      <c r="Z185" s="18">
        <v>0</v>
      </c>
      <c r="AA185" s="4">
        <f t="shared" si="38"/>
        <v>1051212</v>
      </c>
      <c r="AB185" s="20"/>
      <c r="AC185" s="20"/>
      <c r="AD185" s="20"/>
      <c r="AE185" s="20"/>
      <c r="AF185" s="20"/>
      <c r="AG185" s="20"/>
      <c r="AH185" s="53">
        <v>0</v>
      </c>
      <c r="AI185" s="53">
        <v>0</v>
      </c>
      <c r="AJ185" s="22"/>
      <c r="AK185" s="28">
        <f t="shared" si="39"/>
        <v>1051212</v>
      </c>
      <c r="AL185" s="30" t="str">
        <f t="shared" si="40"/>
        <v xml:space="preserve"> </v>
      </c>
      <c r="AM185" s="30" t="str">
        <f t="shared" si="41"/>
        <v xml:space="preserve"> </v>
      </c>
    </row>
    <row r="186" spans="1:39" ht="17.100000000000001" customHeight="1">
      <c r="A186" s="8" t="s">
        <v>124</v>
      </c>
      <c r="B186" s="8" t="s">
        <v>461</v>
      </c>
      <c r="C186" s="8" t="s">
        <v>125</v>
      </c>
      <c r="D186" s="8" t="s">
        <v>462</v>
      </c>
      <c r="E186" s="50">
        <v>1133.43</v>
      </c>
      <c r="F186" s="2">
        <f t="shared" si="42"/>
        <v>1991164.4868000001</v>
      </c>
      <c r="G186" s="56">
        <v>326011.23</v>
      </c>
      <c r="H186" s="55">
        <v>87699</v>
      </c>
      <c r="I186" s="34">
        <f t="shared" si="31"/>
        <v>65774.25</v>
      </c>
      <c r="J186" s="35">
        <v>83793</v>
      </c>
      <c r="K186" s="35">
        <v>751</v>
      </c>
      <c r="L186" s="35">
        <v>204775</v>
      </c>
      <c r="M186" s="35">
        <v>123488</v>
      </c>
      <c r="N186" s="2">
        <f t="shared" si="32"/>
        <v>804592.48</v>
      </c>
      <c r="O186" s="4">
        <f t="shared" si="45"/>
        <v>1186572</v>
      </c>
      <c r="P186" s="52">
        <v>104</v>
      </c>
      <c r="Q186" s="52">
        <v>167</v>
      </c>
      <c r="R186" s="4">
        <f t="shared" si="33"/>
        <v>24142</v>
      </c>
      <c r="S186" s="6">
        <f t="shared" si="43"/>
        <v>95151.448499999999</v>
      </c>
      <c r="T186" s="57">
        <v>19637113</v>
      </c>
      <c r="U186" s="6">
        <f t="shared" si="34"/>
        <v>19637.113000000001</v>
      </c>
      <c r="V186" s="6">
        <f t="shared" si="35"/>
        <v>75514.335500000001</v>
      </c>
      <c r="W186" s="4">
        <f t="shared" si="36"/>
        <v>1510287</v>
      </c>
      <c r="X186" s="19">
        <f t="shared" si="37"/>
        <v>2721001</v>
      </c>
      <c r="Y186" s="20">
        <v>0</v>
      </c>
      <c r="Z186" s="18">
        <v>0</v>
      </c>
      <c r="AA186" s="4">
        <f t="shared" si="38"/>
        <v>2721001</v>
      </c>
      <c r="AB186" s="20"/>
      <c r="AC186" s="20"/>
      <c r="AD186" s="20"/>
      <c r="AE186" s="20"/>
      <c r="AF186" s="20"/>
      <c r="AG186" s="20"/>
      <c r="AH186" s="53">
        <v>0</v>
      </c>
      <c r="AI186" s="53">
        <v>0</v>
      </c>
      <c r="AJ186" s="22"/>
      <c r="AK186" s="28">
        <f t="shared" si="39"/>
        <v>2721001</v>
      </c>
      <c r="AL186" s="30" t="str">
        <f t="shared" si="40"/>
        <v xml:space="preserve"> </v>
      </c>
      <c r="AM186" s="30" t="str">
        <f t="shared" si="41"/>
        <v xml:space="preserve"> </v>
      </c>
    </row>
    <row r="187" spans="1:39" ht="17.100000000000001" customHeight="1">
      <c r="A187" s="8" t="s">
        <v>126</v>
      </c>
      <c r="B187" s="8" t="s">
        <v>463</v>
      </c>
      <c r="C187" s="8" t="s">
        <v>51</v>
      </c>
      <c r="D187" s="8" t="s">
        <v>464</v>
      </c>
      <c r="E187" s="50">
        <v>924.39</v>
      </c>
      <c r="F187" s="2">
        <f t="shared" si="42"/>
        <v>1623931.3764</v>
      </c>
      <c r="G187" s="56">
        <v>639800.76</v>
      </c>
      <c r="H187" s="55">
        <v>154669</v>
      </c>
      <c r="I187" s="34">
        <f t="shared" si="31"/>
        <v>116001.75</v>
      </c>
      <c r="J187" s="35">
        <v>77329</v>
      </c>
      <c r="K187" s="35">
        <v>151520</v>
      </c>
      <c r="L187" s="35">
        <v>189364</v>
      </c>
      <c r="M187" s="35">
        <v>214260</v>
      </c>
      <c r="N187" s="2">
        <f t="shared" si="32"/>
        <v>1388275.51</v>
      </c>
      <c r="O187" s="4">
        <f t="shared" si="45"/>
        <v>235656</v>
      </c>
      <c r="P187" s="52">
        <v>123</v>
      </c>
      <c r="Q187" s="52">
        <v>167</v>
      </c>
      <c r="R187" s="4">
        <f t="shared" si="33"/>
        <v>28552</v>
      </c>
      <c r="S187" s="6">
        <f t="shared" si="43"/>
        <v>77602.540500000003</v>
      </c>
      <c r="T187" s="57">
        <v>40025212</v>
      </c>
      <c r="U187" s="6">
        <f t="shared" si="34"/>
        <v>40025.212</v>
      </c>
      <c r="V187" s="6">
        <f t="shared" si="35"/>
        <v>37577.328500000003</v>
      </c>
      <c r="W187" s="4">
        <f t="shared" si="36"/>
        <v>751547</v>
      </c>
      <c r="X187" s="19">
        <f t="shared" si="37"/>
        <v>1015755</v>
      </c>
      <c r="Y187" s="20">
        <v>0</v>
      </c>
      <c r="Z187" s="18">
        <v>0</v>
      </c>
      <c r="AA187" s="4">
        <f t="shared" si="38"/>
        <v>1015755</v>
      </c>
      <c r="AB187" s="20"/>
      <c r="AC187" s="20"/>
      <c r="AD187" s="20"/>
      <c r="AE187" s="20"/>
      <c r="AF187" s="20"/>
      <c r="AG187" s="20"/>
      <c r="AH187" s="53">
        <v>0</v>
      </c>
      <c r="AI187" s="53">
        <v>0</v>
      </c>
      <c r="AJ187" s="22"/>
      <c r="AK187" s="28">
        <f t="shared" si="39"/>
        <v>1015755</v>
      </c>
      <c r="AL187" s="30" t="str">
        <f t="shared" si="40"/>
        <v xml:space="preserve"> </v>
      </c>
      <c r="AM187" s="30" t="str">
        <f t="shared" si="41"/>
        <v xml:space="preserve"> </v>
      </c>
    </row>
    <row r="188" spans="1:39" ht="17.100000000000001" customHeight="1">
      <c r="A188" s="8" t="s">
        <v>126</v>
      </c>
      <c r="B188" s="8" t="s">
        <v>463</v>
      </c>
      <c r="C188" s="8" t="s">
        <v>207</v>
      </c>
      <c r="D188" s="8" t="s">
        <v>465</v>
      </c>
      <c r="E188" s="50">
        <v>639.83000000000004</v>
      </c>
      <c r="F188" s="2">
        <f t="shared" si="42"/>
        <v>1124027.7508</v>
      </c>
      <c r="G188" s="56">
        <v>327774.57</v>
      </c>
      <c r="H188" s="55">
        <v>129647</v>
      </c>
      <c r="I188" s="34">
        <f t="shared" si="31"/>
        <v>97235.25</v>
      </c>
      <c r="J188" s="35">
        <v>45797</v>
      </c>
      <c r="K188" s="35">
        <v>89288</v>
      </c>
      <c r="L188" s="35">
        <v>111223</v>
      </c>
      <c r="M188" s="35">
        <v>135236</v>
      </c>
      <c r="N188" s="2">
        <f t="shared" si="32"/>
        <v>806553.82000000007</v>
      </c>
      <c r="O188" s="4">
        <f t="shared" si="45"/>
        <v>317474</v>
      </c>
      <c r="P188" s="52">
        <v>53</v>
      </c>
      <c r="Q188" s="52">
        <v>167</v>
      </c>
      <c r="R188" s="4">
        <f t="shared" si="33"/>
        <v>12303</v>
      </c>
      <c r="S188" s="6">
        <f t="shared" si="43"/>
        <v>53713.728499999997</v>
      </c>
      <c r="T188" s="57">
        <v>19781205</v>
      </c>
      <c r="U188" s="6">
        <f t="shared" si="34"/>
        <v>19781.205000000002</v>
      </c>
      <c r="V188" s="6">
        <f t="shared" si="35"/>
        <v>33932.523499999996</v>
      </c>
      <c r="W188" s="4">
        <f t="shared" si="36"/>
        <v>678650</v>
      </c>
      <c r="X188" s="19">
        <f t="shared" si="37"/>
        <v>1008427</v>
      </c>
      <c r="Y188" s="20">
        <v>0</v>
      </c>
      <c r="Z188" s="18">
        <v>0</v>
      </c>
      <c r="AA188" s="4">
        <f t="shared" si="38"/>
        <v>1008427</v>
      </c>
      <c r="AB188" s="20"/>
      <c r="AC188" s="20"/>
      <c r="AD188" s="20"/>
      <c r="AE188" s="20"/>
      <c r="AF188" s="20"/>
      <c r="AG188" s="20"/>
      <c r="AH188" s="53">
        <v>0</v>
      </c>
      <c r="AI188" s="53">
        <v>0</v>
      </c>
      <c r="AJ188" s="22"/>
      <c r="AK188" s="28">
        <f t="shared" si="39"/>
        <v>1008427</v>
      </c>
      <c r="AL188" s="30" t="str">
        <f t="shared" si="40"/>
        <v xml:space="preserve"> </v>
      </c>
      <c r="AM188" s="30" t="str">
        <f t="shared" si="41"/>
        <v xml:space="preserve"> </v>
      </c>
    </row>
    <row r="189" spans="1:39" ht="17.100000000000001" customHeight="1">
      <c r="A189" s="8" t="s">
        <v>169</v>
      </c>
      <c r="B189" s="8" t="s">
        <v>466</v>
      </c>
      <c r="C189" s="8" t="s">
        <v>109</v>
      </c>
      <c r="D189" s="8" t="s">
        <v>467</v>
      </c>
      <c r="E189" s="50">
        <v>273.39999999999998</v>
      </c>
      <c r="F189" s="2">
        <f t="shared" si="42"/>
        <v>480298.18399999995</v>
      </c>
      <c r="G189" s="56">
        <v>49124.77</v>
      </c>
      <c r="H189" s="55">
        <v>15431</v>
      </c>
      <c r="I189" s="34">
        <f t="shared" si="31"/>
        <v>11573.25</v>
      </c>
      <c r="J189" s="35">
        <v>22853</v>
      </c>
      <c r="K189" s="35">
        <v>0</v>
      </c>
      <c r="L189" s="35">
        <v>0</v>
      </c>
      <c r="M189" s="35">
        <v>30359</v>
      </c>
      <c r="N189" s="2">
        <f t="shared" si="32"/>
        <v>113910.01999999999</v>
      </c>
      <c r="O189" s="4">
        <f t="shared" si="45"/>
        <v>366388</v>
      </c>
      <c r="P189" s="52">
        <v>137</v>
      </c>
      <c r="Q189" s="52">
        <v>64</v>
      </c>
      <c r="R189" s="4">
        <f t="shared" si="33"/>
        <v>12188</v>
      </c>
      <c r="S189" s="6">
        <f t="shared" si="43"/>
        <v>22951.93</v>
      </c>
      <c r="T189" s="57">
        <v>3087666</v>
      </c>
      <c r="U189" s="6">
        <f t="shared" si="34"/>
        <v>3087.6660000000002</v>
      </c>
      <c r="V189" s="6">
        <f t="shared" si="35"/>
        <v>19864.263999999999</v>
      </c>
      <c r="W189" s="4">
        <f t="shared" si="36"/>
        <v>397285</v>
      </c>
      <c r="X189" s="19">
        <f t="shared" si="37"/>
        <v>775861</v>
      </c>
      <c r="Y189" s="20">
        <v>0</v>
      </c>
      <c r="Z189" s="18">
        <v>0</v>
      </c>
      <c r="AA189" s="4">
        <f t="shared" si="38"/>
        <v>775861</v>
      </c>
      <c r="AB189" s="20"/>
      <c r="AC189" s="20"/>
      <c r="AD189" s="20"/>
      <c r="AE189" s="20"/>
      <c r="AF189" s="20"/>
      <c r="AG189" s="20"/>
      <c r="AH189" s="53">
        <v>0</v>
      </c>
      <c r="AI189" s="53">
        <v>0</v>
      </c>
      <c r="AJ189" s="22"/>
      <c r="AK189" s="28">
        <f t="shared" si="39"/>
        <v>775861</v>
      </c>
      <c r="AL189" s="30" t="str">
        <f t="shared" si="40"/>
        <v xml:space="preserve"> </v>
      </c>
      <c r="AM189" s="30" t="str">
        <f t="shared" si="41"/>
        <v xml:space="preserve"> </v>
      </c>
    </row>
    <row r="190" spans="1:39" ht="17.100000000000001" customHeight="1">
      <c r="A190" s="8" t="s">
        <v>169</v>
      </c>
      <c r="B190" s="8" t="s">
        <v>466</v>
      </c>
      <c r="C190" s="8" t="s">
        <v>197</v>
      </c>
      <c r="D190" s="8" t="s">
        <v>468</v>
      </c>
      <c r="E190" s="50">
        <v>369.86</v>
      </c>
      <c r="F190" s="2">
        <f t="shared" si="42"/>
        <v>649755.25360000005</v>
      </c>
      <c r="G190" s="56">
        <v>129440.52</v>
      </c>
      <c r="H190" s="55">
        <v>20149</v>
      </c>
      <c r="I190" s="34">
        <f t="shared" si="31"/>
        <v>15111.75</v>
      </c>
      <c r="J190" s="35">
        <v>29629</v>
      </c>
      <c r="K190" s="35">
        <v>9575</v>
      </c>
      <c r="L190" s="35">
        <v>73227</v>
      </c>
      <c r="M190" s="35">
        <v>36248</v>
      </c>
      <c r="N190" s="2">
        <f t="shared" si="32"/>
        <v>293231.27</v>
      </c>
      <c r="O190" s="4">
        <f t="shared" si="45"/>
        <v>356524</v>
      </c>
      <c r="P190" s="52">
        <v>182</v>
      </c>
      <c r="Q190" s="52">
        <v>90</v>
      </c>
      <c r="R190" s="4">
        <f t="shared" si="33"/>
        <v>22768</v>
      </c>
      <c r="S190" s="6">
        <f t="shared" si="43"/>
        <v>31049.746999999999</v>
      </c>
      <c r="T190" s="57">
        <v>8171750</v>
      </c>
      <c r="U190" s="6">
        <f t="shared" si="34"/>
        <v>8171.75</v>
      </c>
      <c r="V190" s="6">
        <f t="shared" si="35"/>
        <v>22877.996999999999</v>
      </c>
      <c r="W190" s="4">
        <f t="shared" si="36"/>
        <v>457560</v>
      </c>
      <c r="X190" s="19">
        <f t="shared" si="37"/>
        <v>836852</v>
      </c>
      <c r="Y190" s="20">
        <v>0</v>
      </c>
      <c r="Z190" s="18">
        <v>0</v>
      </c>
      <c r="AA190" s="4">
        <f t="shared" si="38"/>
        <v>836852</v>
      </c>
      <c r="AB190" s="20"/>
      <c r="AC190" s="20"/>
      <c r="AD190" s="20"/>
      <c r="AE190" s="20"/>
      <c r="AF190" s="20"/>
      <c r="AG190" s="20"/>
      <c r="AH190" s="53">
        <v>0</v>
      </c>
      <c r="AI190" s="53">
        <v>0</v>
      </c>
      <c r="AJ190" s="22"/>
      <c r="AK190" s="28">
        <f t="shared" si="39"/>
        <v>836852</v>
      </c>
      <c r="AL190" s="30" t="str">
        <f t="shared" si="40"/>
        <v xml:space="preserve"> </v>
      </c>
      <c r="AM190" s="30" t="str">
        <f t="shared" si="41"/>
        <v xml:space="preserve"> </v>
      </c>
    </row>
    <row r="191" spans="1:39" ht="17.100000000000001" customHeight="1">
      <c r="A191" s="8" t="s">
        <v>169</v>
      </c>
      <c r="B191" s="8" t="s">
        <v>466</v>
      </c>
      <c r="C191" s="8" t="s">
        <v>26</v>
      </c>
      <c r="D191" s="8" t="s">
        <v>469</v>
      </c>
      <c r="E191" s="50">
        <v>2286.58</v>
      </c>
      <c r="F191" s="2">
        <f t="shared" si="42"/>
        <v>4016972.2807999998</v>
      </c>
      <c r="G191" s="56">
        <v>539227.59</v>
      </c>
      <c r="H191" s="55">
        <v>143167</v>
      </c>
      <c r="I191" s="34">
        <f t="shared" si="31"/>
        <v>107375.25</v>
      </c>
      <c r="J191" s="35">
        <v>211193</v>
      </c>
      <c r="K191" s="35">
        <v>67799</v>
      </c>
      <c r="L191" s="35">
        <v>517207</v>
      </c>
      <c r="M191" s="35">
        <v>199300</v>
      </c>
      <c r="N191" s="2">
        <f t="shared" si="32"/>
        <v>1642101.8399999999</v>
      </c>
      <c r="O191" s="4">
        <f t="shared" si="45"/>
        <v>2374870</v>
      </c>
      <c r="P191" s="52">
        <v>1011</v>
      </c>
      <c r="Q191" s="52">
        <v>66</v>
      </c>
      <c r="R191" s="4">
        <f t="shared" si="33"/>
        <v>92749</v>
      </c>
      <c r="S191" s="6">
        <f t="shared" si="43"/>
        <v>191958.391</v>
      </c>
      <c r="T191" s="57">
        <v>33892369</v>
      </c>
      <c r="U191" s="6">
        <f t="shared" si="34"/>
        <v>33892.368999999999</v>
      </c>
      <c r="V191" s="6">
        <f t="shared" si="35"/>
        <v>158066.022</v>
      </c>
      <c r="W191" s="4">
        <f t="shared" si="36"/>
        <v>3161320</v>
      </c>
      <c r="X191" s="19">
        <f t="shared" si="37"/>
        <v>5628939</v>
      </c>
      <c r="Y191" s="20">
        <v>0</v>
      </c>
      <c r="Z191" s="18">
        <v>0</v>
      </c>
      <c r="AA191" s="4">
        <f t="shared" si="38"/>
        <v>5628939</v>
      </c>
      <c r="AB191" s="20"/>
      <c r="AC191" s="20"/>
      <c r="AD191" s="20"/>
      <c r="AE191" s="20"/>
      <c r="AF191" s="20"/>
      <c r="AG191" s="20"/>
      <c r="AH191" s="53">
        <v>0</v>
      </c>
      <c r="AI191" s="53">
        <v>0</v>
      </c>
      <c r="AJ191" s="22"/>
      <c r="AK191" s="28">
        <f t="shared" si="39"/>
        <v>5628939</v>
      </c>
      <c r="AL191" s="30" t="str">
        <f t="shared" si="40"/>
        <v xml:space="preserve"> </v>
      </c>
      <c r="AM191" s="30" t="str">
        <f t="shared" si="41"/>
        <v xml:space="preserve"> </v>
      </c>
    </row>
    <row r="192" spans="1:39" ht="17.100000000000001" customHeight="1">
      <c r="A192" s="8" t="s">
        <v>169</v>
      </c>
      <c r="B192" s="8" t="s">
        <v>466</v>
      </c>
      <c r="C192" s="8" t="s">
        <v>64</v>
      </c>
      <c r="D192" s="8" t="s">
        <v>470</v>
      </c>
      <c r="E192" s="50">
        <v>453.35</v>
      </c>
      <c r="F192" s="2">
        <f t="shared" si="42"/>
        <v>796427.14600000007</v>
      </c>
      <c r="G192" s="56">
        <v>103772.72</v>
      </c>
      <c r="H192" s="55">
        <v>24072</v>
      </c>
      <c r="I192" s="34">
        <f t="shared" si="31"/>
        <v>18054</v>
      </c>
      <c r="J192" s="35">
        <v>35494</v>
      </c>
      <c r="K192" s="35">
        <v>11402</v>
      </c>
      <c r="L192" s="35">
        <v>87020</v>
      </c>
      <c r="M192" s="35">
        <v>27958</v>
      </c>
      <c r="N192" s="2">
        <f t="shared" si="32"/>
        <v>283700.71999999997</v>
      </c>
      <c r="O192" s="4">
        <f t="shared" si="45"/>
        <v>512726</v>
      </c>
      <c r="P192" s="52">
        <v>148</v>
      </c>
      <c r="Q192" s="52">
        <v>90</v>
      </c>
      <c r="R192" s="4">
        <f t="shared" si="33"/>
        <v>18515</v>
      </c>
      <c r="S192" s="6">
        <f t="shared" si="43"/>
        <v>38058.732499999998</v>
      </c>
      <c r="T192" s="57">
        <v>6503912</v>
      </c>
      <c r="U192" s="6">
        <f t="shared" si="34"/>
        <v>6503.9120000000003</v>
      </c>
      <c r="V192" s="6">
        <f t="shared" si="35"/>
        <v>31554.820499999998</v>
      </c>
      <c r="W192" s="4">
        <f t="shared" si="36"/>
        <v>631096</v>
      </c>
      <c r="X192" s="19">
        <f t="shared" si="37"/>
        <v>1162337</v>
      </c>
      <c r="Y192" s="20">
        <v>0</v>
      </c>
      <c r="Z192" s="18">
        <v>0</v>
      </c>
      <c r="AA192" s="4">
        <f t="shared" si="38"/>
        <v>1162337</v>
      </c>
      <c r="AB192" s="20"/>
      <c r="AC192" s="20"/>
      <c r="AD192" s="20"/>
      <c r="AE192" s="20"/>
      <c r="AF192" s="20"/>
      <c r="AG192" s="20"/>
      <c r="AH192" s="53">
        <v>0</v>
      </c>
      <c r="AI192" s="53">
        <v>0</v>
      </c>
      <c r="AJ192" s="22"/>
      <c r="AK192" s="28">
        <f t="shared" si="39"/>
        <v>1162337</v>
      </c>
      <c r="AL192" s="30" t="str">
        <f t="shared" si="40"/>
        <v xml:space="preserve"> </v>
      </c>
      <c r="AM192" s="30" t="str">
        <f t="shared" si="41"/>
        <v xml:space="preserve"> </v>
      </c>
    </row>
    <row r="193" spans="1:39" ht="17.100000000000001" customHeight="1">
      <c r="A193" s="8" t="s">
        <v>169</v>
      </c>
      <c r="B193" s="8" t="s">
        <v>466</v>
      </c>
      <c r="C193" s="8" t="s">
        <v>2</v>
      </c>
      <c r="D193" s="8" t="s">
        <v>471</v>
      </c>
      <c r="E193" s="50">
        <v>719.78</v>
      </c>
      <c r="F193" s="2">
        <f t="shared" si="42"/>
        <v>1264480.7127999999</v>
      </c>
      <c r="G193" s="56">
        <v>155863.79</v>
      </c>
      <c r="H193" s="55">
        <v>42670</v>
      </c>
      <c r="I193" s="34">
        <f t="shared" si="31"/>
        <v>32002.5</v>
      </c>
      <c r="J193" s="35">
        <v>62681</v>
      </c>
      <c r="K193" s="35">
        <v>20296</v>
      </c>
      <c r="L193" s="35">
        <v>155417</v>
      </c>
      <c r="M193" s="35">
        <v>70594</v>
      </c>
      <c r="N193" s="2">
        <f t="shared" si="32"/>
        <v>496854.29000000004</v>
      </c>
      <c r="O193" s="4">
        <f t="shared" si="45"/>
        <v>767626</v>
      </c>
      <c r="P193" s="52">
        <v>309</v>
      </c>
      <c r="Q193" s="52">
        <v>81</v>
      </c>
      <c r="R193" s="4">
        <f t="shared" si="33"/>
        <v>34790</v>
      </c>
      <c r="S193" s="6">
        <f t="shared" si="43"/>
        <v>60425.531000000003</v>
      </c>
      <c r="T193" s="57">
        <v>9343715</v>
      </c>
      <c r="U193" s="6">
        <f t="shared" si="34"/>
        <v>9343.7150000000001</v>
      </c>
      <c r="V193" s="6">
        <f t="shared" si="35"/>
        <v>51081.816000000006</v>
      </c>
      <c r="W193" s="4">
        <f t="shared" si="36"/>
        <v>1021636</v>
      </c>
      <c r="X193" s="19">
        <f t="shared" si="37"/>
        <v>1824052</v>
      </c>
      <c r="Y193" s="20">
        <v>0</v>
      </c>
      <c r="Z193" s="18">
        <v>0</v>
      </c>
      <c r="AA193" s="4">
        <f t="shared" si="38"/>
        <v>1824052</v>
      </c>
      <c r="AB193" s="20"/>
      <c r="AC193" s="20"/>
      <c r="AD193" s="20"/>
      <c r="AE193" s="20"/>
      <c r="AF193" s="20"/>
      <c r="AG193" s="20"/>
      <c r="AH193" s="53">
        <v>0</v>
      </c>
      <c r="AI193" s="53">
        <v>0</v>
      </c>
      <c r="AJ193" s="22"/>
      <c r="AK193" s="28">
        <f t="shared" si="39"/>
        <v>1824052</v>
      </c>
      <c r="AL193" s="30" t="str">
        <f t="shared" si="40"/>
        <v xml:space="preserve"> </v>
      </c>
      <c r="AM193" s="30" t="str">
        <f t="shared" si="41"/>
        <v xml:space="preserve"> </v>
      </c>
    </row>
    <row r="194" spans="1:39" ht="17.100000000000001" customHeight="1">
      <c r="A194" s="8" t="s">
        <v>65</v>
      </c>
      <c r="B194" s="8" t="s">
        <v>472</v>
      </c>
      <c r="C194" s="8" t="s">
        <v>51</v>
      </c>
      <c r="D194" s="8" t="s">
        <v>473</v>
      </c>
      <c r="E194" s="50">
        <v>504.58</v>
      </c>
      <c r="F194" s="2">
        <f t="shared" si="42"/>
        <v>886425.9608</v>
      </c>
      <c r="G194" s="56">
        <v>426176.6</v>
      </c>
      <c r="H194" s="55">
        <v>66988</v>
      </c>
      <c r="I194" s="34">
        <f t="shared" si="31"/>
        <v>50241</v>
      </c>
      <c r="J194" s="35">
        <v>43049</v>
      </c>
      <c r="K194" s="35">
        <v>165728</v>
      </c>
      <c r="L194" s="35">
        <v>105738</v>
      </c>
      <c r="M194" s="35">
        <v>63419</v>
      </c>
      <c r="N194" s="2">
        <f t="shared" si="32"/>
        <v>854351.6</v>
      </c>
      <c r="O194" s="4">
        <f t="shared" si="45"/>
        <v>32074</v>
      </c>
      <c r="P194" s="52">
        <v>263</v>
      </c>
      <c r="Q194" s="52">
        <v>86</v>
      </c>
      <c r="R194" s="4">
        <f t="shared" si="33"/>
        <v>31439</v>
      </c>
      <c r="S194" s="6">
        <f t="shared" si="43"/>
        <v>42359.491000000002</v>
      </c>
      <c r="T194" s="57">
        <v>26388644</v>
      </c>
      <c r="U194" s="6">
        <f t="shared" si="34"/>
        <v>26388.644</v>
      </c>
      <c r="V194" s="6">
        <f t="shared" si="35"/>
        <v>15970.847000000002</v>
      </c>
      <c r="W194" s="4">
        <f t="shared" si="36"/>
        <v>319417</v>
      </c>
      <c r="X194" s="19">
        <f t="shared" si="37"/>
        <v>382930</v>
      </c>
      <c r="Y194" s="20">
        <v>0</v>
      </c>
      <c r="Z194" s="18">
        <v>0</v>
      </c>
      <c r="AA194" s="4">
        <f t="shared" si="38"/>
        <v>382930</v>
      </c>
      <c r="AB194" s="20"/>
      <c r="AC194" s="20"/>
      <c r="AD194" s="20"/>
      <c r="AE194" s="20"/>
      <c r="AF194" s="20"/>
      <c r="AG194" s="20"/>
      <c r="AH194" s="53">
        <v>0</v>
      </c>
      <c r="AI194" s="53">
        <v>0</v>
      </c>
      <c r="AJ194" s="22"/>
      <c r="AK194" s="28">
        <f t="shared" si="39"/>
        <v>382930</v>
      </c>
      <c r="AL194" s="30" t="str">
        <f t="shared" si="40"/>
        <v xml:space="preserve"> </v>
      </c>
      <c r="AM194" s="30" t="str">
        <f t="shared" si="41"/>
        <v xml:space="preserve"> </v>
      </c>
    </row>
    <row r="195" spans="1:39" ht="17.100000000000001" customHeight="1">
      <c r="A195" s="8" t="s">
        <v>65</v>
      </c>
      <c r="B195" s="8" t="s">
        <v>472</v>
      </c>
      <c r="C195" s="8" t="s">
        <v>222</v>
      </c>
      <c r="D195" s="8" t="s">
        <v>474</v>
      </c>
      <c r="E195" s="50">
        <v>756.8</v>
      </c>
      <c r="F195" s="2">
        <f t="shared" si="42"/>
        <v>1329515.9679999999</v>
      </c>
      <c r="G195" s="56">
        <v>221472.44</v>
      </c>
      <c r="H195" s="55">
        <v>105625</v>
      </c>
      <c r="I195" s="34">
        <f t="shared" si="31"/>
        <v>79218.75</v>
      </c>
      <c r="J195" s="35">
        <v>67684</v>
      </c>
      <c r="K195" s="35">
        <v>261784</v>
      </c>
      <c r="L195" s="35">
        <v>167309</v>
      </c>
      <c r="M195" s="35">
        <v>72461</v>
      </c>
      <c r="N195" s="2">
        <f t="shared" si="32"/>
        <v>869929.19</v>
      </c>
      <c r="O195" s="4">
        <f t="shared" si="45"/>
        <v>459587</v>
      </c>
      <c r="P195" s="52">
        <v>244</v>
      </c>
      <c r="Q195" s="52">
        <v>88</v>
      </c>
      <c r="R195" s="4">
        <f t="shared" si="33"/>
        <v>29846</v>
      </c>
      <c r="S195" s="6">
        <f t="shared" si="43"/>
        <v>63533.36</v>
      </c>
      <c r="T195" s="57">
        <v>13469623</v>
      </c>
      <c r="U195" s="6">
        <f t="shared" si="34"/>
        <v>13469.623</v>
      </c>
      <c r="V195" s="6">
        <f t="shared" si="35"/>
        <v>50063.737000000001</v>
      </c>
      <c r="W195" s="4">
        <f t="shared" si="36"/>
        <v>1001275</v>
      </c>
      <c r="X195" s="19">
        <f t="shared" si="37"/>
        <v>1490708</v>
      </c>
      <c r="Y195" s="20">
        <v>0</v>
      </c>
      <c r="Z195" s="18">
        <v>0</v>
      </c>
      <c r="AA195" s="4">
        <f t="shared" si="38"/>
        <v>1490708</v>
      </c>
      <c r="AB195" s="20"/>
      <c r="AC195" s="20"/>
      <c r="AD195" s="20"/>
      <c r="AE195" s="20"/>
      <c r="AF195" s="20"/>
      <c r="AG195" s="20"/>
      <c r="AH195" s="53">
        <v>0</v>
      </c>
      <c r="AI195" s="53">
        <v>0</v>
      </c>
      <c r="AJ195" s="22"/>
      <c r="AK195" s="28">
        <f t="shared" si="39"/>
        <v>1490708</v>
      </c>
      <c r="AL195" s="30" t="str">
        <f t="shared" si="40"/>
        <v xml:space="preserve"> </v>
      </c>
      <c r="AM195" s="30" t="str">
        <f t="shared" si="41"/>
        <v xml:space="preserve"> </v>
      </c>
    </row>
    <row r="196" spans="1:39" ht="17.100000000000001" customHeight="1">
      <c r="A196" s="8" t="s">
        <v>65</v>
      </c>
      <c r="B196" s="8" t="s">
        <v>472</v>
      </c>
      <c r="C196" s="8" t="s">
        <v>14</v>
      </c>
      <c r="D196" s="8" t="s">
        <v>475</v>
      </c>
      <c r="E196" s="50">
        <v>1891.13</v>
      </c>
      <c r="F196" s="2">
        <f t="shared" si="42"/>
        <v>3322261.5388000002</v>
      </c>
      <c r="G196" s="56">
        <v>727214.04</v>
      </c>
      <c r="H196" s="55">
        <v>255918</v>
      </c>
      <c r="I196" s="34">
        <f t="shared" ref="I196:I259" si="46">ROUND(H196*0.75,2)</f>
        <v>191938.5</v>
      </c>
      <c r="J196" s="35">
        <v>165513</v>
      </c>
      <c r="K196" s="35">
        <v>639290</v>
      </c>
      <c r="L196" s="35">
        <v>405754</v>
      </c>
      <c r="M196" s="35">
        <v>74264</v>
      </c>
      <c r="N196" s="2">
        <f t="shared" ref="N196:N259" si="47">SUM(G196+I196+J196+K196+L196+M196)</f>
        <v>2203973.54</v>
      </c>
      <c r="O196" s="4">
        <f t="shared" si="45"/>
        <v>1118288</v>
      </c>
      <c r="P196" s="52">
        <v>915</v>
      </c>
      <c r="Q196" s="52">
        <v>55</v>
      </c>
      <c r="R196" s="4">
        <f t="shared" ref="R196:R259" si="48">ROUND(SUM(P196*Q196*1.39),0)</f>
        <v>69952</v>
      </c>
      <c r="S196" s="6">
        <f t="shared" si="43"/>
        <v>158760.36350000001</v>
      </c>
      <c r="T196" s="57">
        <v>42279886</v>
      </c>
      <c r="U196" s="6">
        <f t="shared" ref="U196:U259" si="49">ROUND(T196/1000,4)</f>
        <v>42279.885999999999</v>
      </c>
      <c r="V196" s="6">
        <f t="shared" ref="V196:V259" si="50">IF(S196-U196&lt;0,0,S196-U196)</f>
        <v>116480.47750000001</v>
      </c>
      <c r="W196" s="4">
        <f t="shared" ref="W196:W259" si="51">IF(V196&gt;0,ROUND(SUM(V196*$W$3),0),0)</f>
        <v>2329610</v>
      </c>
      <c r="X196" s="19">
        <f t="shared" ref="X196:X259" si="52">SUM(O196+R196+W196)</f>
        <v>3517850</v>
      </c>
      <c r="Y196" s="20">
        <v>0</v>
      </c>
      <c r="Z196" s="18">
        <v>0</v>
      </c>
      <c r="AA196" s="4">
        <f t="shared" ref="AA196:AA259" si="53">ROUND(X196+Z196,0)</f>
        <v>3517850</v>
      </c>
      <c r="AB196" s="20"/>
      <c r="AC196" s="20"/>
      <c r="AD196" s="20"/>
      <c r="AE196" s="20"/>
      <c r="AF196" s="20"/>
      <c r="AG196" s="20"/>
      <c r="AH196" s="53">
        <v>0</v>
      </c>
      <c r="AI196" s="53">
        <v>0</v>
      </c>
      <c r="AJ196" s="22"/>
      <c r="AK196" s="28">
        <f t="shared" ref="AK196:AK259" si="54">SUM(AA196-AB196-AC196-AD196-AE196-AF196-AG196+AH196-AI196+AJ196)</f>
        <v>3517850</v>
      </c>
      <c r="AL196" s="30" t="str">
        <f t="shared" ref="AL196:AL259" si="55">IF(O196&gt;0," ",1)</f>
        <v xml:space="preserve"> </v>
      </c>
      <c r="AM196" s="30" t="str">
        <f t="shared" ref="AM196:AM259" si="56">IF(W196&gt;0," ",1)</f>
        <v xml:space="preserve"> </v>
      </c>
    </row>
    <row r="197" spans="1:39" ht="17.100000000000001" customHeight="1">
      <c r="A197" s="8" t="s">
        <v>65</v>
      </c>
      <c r="B197" s="8" t="s">
        <v>472</v>
      </c>
      <c r="C197" s="8" t="s">
        <v>224</v>
      </c>
      <c r="D197" s="8" t="s">
        <v>476</v>
      </c>
      <c r="E197" s="50">
        <v>353.64</v>
      </c>
      <c r="F197" s="2">
        <f t="shared" ref="F197:F260" si="57">SUM(E197*$F$3)</f>
        <v>621260.60639999993</v>
      </c>
      <c r="G197" s="56">
        <v>456048.87</v>
      </c>
      <c r="H197" s="55">
        <v>36602</v>
      </c>
      <c r="I197" s="34">
        <f t="shared" si="46"/>
        <v>27451.5</v>
      </c>
      <c r="J197" s="35">
        <v>23251</v>
      </c>
      <c r="K197" s="35">
        <v>89685</v>
      </c>
      <c r="L197" s="35">
        <v>57719</v>
      </c>
      <c r="M197" s="35">
        <v>49833</v>
      </c>
      <c r="N197" s="2">
        <f t="shared" si="47"/>
        <v>703988.37</v>
      </c>
      <c r="O197" s="4">
        <f t="shared" si="45"/>
        <v>0</v>
      </c>
      <c r="P197" s="52">
        <v>84</v>
      </c>
      <c r="Q197" s="52">
        <v>134</v>
      </c>
      <c r="R197" s="4">
        <f t="shared" si="48"/>
        <v>15646</v>
      </c>
      <c r="S197" s="6">
        <f t="shared" ref="S197:S260" si="58">ROUND(SUM(E197*$S$3),4)</f>
        <v>29688.078000000001</v>
      </c>
      <c r="T197" s="57">
        <v>27518476</v>
      </c>
      <c r="U197" s="6">
        <f t="shared" si="49"/>
        <v>27518.475999999999</v>
      </c>
      <c r="V197" s="6">
        <f t="shared" si="50"/>
        <v>2169.6020000000026</v>
      </c>
      <c r="W197" s="4">
        <f t="shared" si="51"/>
        <v>43392</v>
      </c>
      <c r="X197" s="19">
        <f t="shared" si="52"/>
        <v>59038</v>
      </c>
      <c r="Y197" s="20">
        <v>0</v>
      </c>
      <c r="Z197" s="18">
        <v>0</v>
      </c>
      <c r="AA197" s="4">
        <f t="shared" si="53"/>
        <v>59038</v>
      </c>
      <c r="AB197" s="20"/>
      <c r="AC197" s="20"/>
      <c r="AD197" s="20"/>
      <c r="AE197" s="20"/>
      <c r="AF197" s="20"/>
      <c r="AG197" s="20"/>
      <c r="AH197" s="53">
        <v>0</v>
      </c>
      <c r="AI197" s="53">
        <v>0</v>
      </c>
      <c r="AJ197" s="22"/>
      <c r="AK197" s="28">
        <f t="shared" si="54"/>
        <v>59038</v>
      </c>
      <c r="AL197" s="30">
        <f t="shared" si="55"/>
        <v>1</v>
      </c>
      <c r="AM197" s="30" t="str">
        <f t="shared" si="56"/>
        <v xml:space="preserve"> </v>
      </c>
    </row>
    <row r="198" spans="1:39" ht="17.100000000000001" customHeight="1">
      <c r="A198" s="8" t="s">
        <v>65</v>
      </c>
      <c r="B198" s="8" t="s">
        <v>472</v>
      </c>
      <c r="C198" s="8" t="s">
        <v>58</v>
      </c>
      <c r="D198" s="8" t="s">
        <v>477</v>
      </c>
      <c r="E198" s="50">
        <v>488.72</v>
      </c>
      <c r="F198" s="2">
        <f t="shared" si="57"/>
        <v>858563.7472000001</v>
      </c>
      <c r="G198" s="56">
        <v>396123.39</v>
      </c>
      <c r="H198" s="55">
        <v>63008</v>
      </c>
      <c r="I198" s="34">
        <f t="shared" si="46"/>
        <v>47256</v>
      </c>
      <c r="J198" s="35">
        <v>40218</v>
      </c>
      <c r="K198" s="35">
        <v>155785</v>
      </c>
      <c r="L198" s="35">
        <v>99884</v>
      </c>
      <c r="M198" s="35">
        <v>27056</v>
      </c>
      <c r="N198" s="2">
        <f t="shared" si="47"/>
        <v>766322.39</v>
      </c>
      <c r="O198" s="4">
        <f t="shared" si="45"/>
        <v>92241</v>
      </c>
      <c r="P198" s="52">
        <v>225</v>
      </c>
      <c r="Q198" s="52">
        <v>92</v>
      </c>
      <c r="R198" s="4">
        <f t="shared" si="48"/>
        <v>28773</v>
      </c>
      <c r="S198" s="6">
        <f t="shared" si="58"/>
        <v>41028.044000000002</v>
      </c>
      <c r="T198" s="57">
        <v>23864014</v>
      </c>
      <c r="U198" s="6">
        <f t="shared" si="49"/>
        <v>23864.013999999999</v>
      </c>
      <c r="V198" s="6">
        <f t="shared" si="50"/>
        <v>17164.030000000002</v>
      </c>
      <c r="W198" s="4">
        <f t="shared" si="51"/>
        <v>343281</v>
      </c>
      <c r="X198" s="19">
        <f t="shared" si="52"/>
        <v>464295</v>
      </c>
      <c r="Y198" s="20">
        <v>0</v>
      </c>
      <c r="Z198" s="18">
        <v>0</v>
      </c>
      <c r="AA198" s="4">
        <f t="shared" si="53"/>
        <v>464295</v>
      </c>
      <c r="AB198" s="20"/>
      <c r="AC198" s="20"/>
      <c r="AD198" s="20"/>
      <c r="AE198" s="20"/>
      <c r="AF198" s="20"/>
      <c r="AG198" s="20"/>
      <c r="AH198" s="53">
        <v>0</v>
      </c>
      <c r="AI198" s="53">
        <v>0</v>
      </c>
      <c r="AJ198" s="22"/>
      <c r="AK198" s="28">
        <f t="shared" si="54"/>
        <v>464295</v>
      </c>
      <c r="AL198" s="30" t="str">
        <f t="shared" si="55"/>
        <v xml:space="preserve"> </v>
      </c>
      <c r="AM198" s="30" t="str">
        <f t="shared" si="56"/>
        <v xml:space="preserve"> </v>
      </c>
    </row>
    <row r="199" spans="1:39" ht="17.100000000000001" customHeight="1">
      <c r="A199" s="8" t="s">
        <v>178</v>
      </c>
      <c r="B199" s="8" t="s">
        <v>478</v>
      </c>
      <c r="C199" s="8" t="s">
        <v>51</v>
      </c>
      <c r="D199" s="8" t="s">
        <v>479</v>
      </c>
      <c r="E199" s="50">
        <v>797.96</v>
      </c>
      <c r="F199" s="2">
        <f t="shared" si="57"/>
        <v>1401824.2095999999</v>
      </c>
      <c r="G199" s="56">
        <v>189261.88</v>
      </c>
      <c r="H199" s="55">
        <v>69839</v>
      </c>
      <c r="I199" s="34">
        <f t="shared" si="46"/>
        <v>52379.25</v>
      </c>
      <c r="J199" s="35">
        <v>83631</v>
      </c>
      <c r="K199" s="35">
        <v>5073</v>
      </c>
      <c r="L199" s="35">
        <v>201134</v>
      </c>
      <c r="M199" s="35">
        <v>30460</v>
      </c>
      <c r="N199" s="2">
        <f t="shared" si="47"/>
        <v>561939.13</v>
      </c>
      <c r="O199" s="4">
        <f t="shared" si="45"/>
        <v>839885</v>
      </c>
      <c r="P199" s="52">
        <v>511</v>
      </c>
      <c r="Q199" s="52">
        <v>70</v>
      </c>
      <c r="R199" s="4">
        <f t="shared" si="48"/>
        <v>49720</v>
      </c>
      <c r="S199" s="6">
        <f t="shared" si="58"/>
        <v>66988.741999999998</v>
      </c>
      <c r="T199" s="57">
        <v>11820759</v>
      </c>
      <c r="U199" s="6">
        <f t="shared" si="49"/>
        <v>11820.759</v>
      </c>
      <c r="V199" s="6">
        <f t="shared" si="50"/>
        <v>55167.983</v>
      </c>
      <c r="W199" s="4">
        <f t="shared" si="51"/>
        <v>1103360</v>
      </c>
      <c r="X199" s="19">
        <f t="shared" si="52"/>
        <v>1992965</v>
      </c>
      <c r="Y199" s="20">
        <v>0</v>
      </c>
      <c r="Z199" s="18">
        <v>0</v>
      </c>
      <c r="AA199" s="4">
        <f t="shared" si="53"/>
        <v>1992965</v>
      </c>
      <c r="AB199" s="20"/>
      <c r="AC199" s="20"/>
      <c r="AD199" s="20"/>
      <c r="AE199" s="20"/>
      <c r="AF199" s="20"/>
      <c r="AG199" s="20"/>
      <c r="AH199" s="53">
        <v>0</v>
      </c>
      <c r="AI199" s="53">
        <v>0</v>
      </c>
      <c r="AJ199" s="22"/>
      <c r="AK199" s="28">
        <f t="shared" si="54"/>
        <v>1992965</v>
      </c>
      <c r="AL199" s="30" t="str">
        <f t="shared" si="55"/>
        <v xml:space="preserve"> </v>
      </c>
      <c r="AM199" s="30" t="str">
        <f t="shared" si="56"/>
        <v xml:space="preserve"> </v>
      </c>
    </row>
    <row r="200" spans="1:39" ht="17.100000000000001" customHeight="1">
      <c r="A200" s="8" t="s">
        <v>178</v>
      </c>
      <c r="B200" s="8" t="s">
        <v>478</v>
      </c>
      <c r="C200" s="8" t="s">
        <v>38</v>
      </c>
      <c r="D200" s="8" t="s">
        <v>480</v>
      </c>
      <c r="E200" s="50">
        <v>309.02</v>
      </c>
      <c r="F200" s="2">
        <f t="shared" si="57"/>
        <v>542873.97519999999</v>
      </c>
      <c r="G200" s="56">
        <v>154139.99</v>
      </c>
      <c r="H200" s="55">
        <v>23496</v>
      </c>
      <c r="I200" s="34">
        <f t="shared" si="46"/>
        <v>17622</v>
      </c>
      <c r="J200" s="35">
        <v>28041</v>
      </c>
      <c r="K200" s="35">
        <v>1717</v>
      </c>
      <c r="L200" s="35">
        <v>69531</v>
      </c>
      <c r="M200" s="35">
        <v>76052</v>
      </c>
      <c r="N200" s="2">
        <f t="shared" si="47"/>
        <v>347102.99</v>
      </c>
      <c r="O200" s="4">
        <f t="shared" si="45"/>
        <v>195771</v>
      </c>
      <c r="P200" s="52">
        <v>81</v>
      </c>
      <c r="Q200" s="52">
        <v>139</v>
      </c>
      <c r="R200" s="4">
        <f t="shared" si="48"/>
        <v>15650</v>
      </c>
      <c r="S200" s="6">
        <f t="shared" si="58"/>
        <v>25942.228999999999</v>
      </c>
      <c r="T200" s="57">
        <v>10015392</v>
      </c>
      <c r="U200" s="6">
        <f t="shared" si="49"/>
        <v>10015.392</v>
      </c>
      <c r="V200" s="6">
        <f t="shared" si="50"/>
        <v>15926.837</v>
      </c>
      <c r="W200" s="4">
        <f t="shared" si="51"/>
        <v>318537</v>
      </c>
      <c r="X200" s="19">
        <f t="shared" si="52"/>
        <v>529958</v>
      </c>
      <c r="Y200" s="20">
        <v>0</v>
      </c>
      <c r="Z200" s="18">
        <v>0</v>
      </c>
      <c r="AA200" s="4">
        <f t="shared" si="53"/>
        <v>529958</v>
      </c>
      <c r="AB200" s="20"/>
      <c r="AC200" s="20"/>
      <c r="AD200" s="20"/>
      <c r="AE200" s="20"/>
      <c r="AF200" s="20"/>
      <c r="AG200" s="20"/>
      <c r="AH200" s="53">
        <v>0</v>
      </c>
      <c r="AI200" s="53">
        <v>0</v>
      </c>
      <c r="AJ200" s="22"/>
      <c r="AK200" s="28">
        <f t="shared" si="54"/>
        <v>529958</v>
      </c>
      <c r="AL200" s="30" t="str">
        <f t="shared" si="55"/>
        <v xml:space="preserve"> </v>
      </c>
      <c r="AM200" s="30" t="str">
        <f t="shared" si="56"/>
        <v xml:space="preserve"> </v>
      </c>
    </row>
    <row r="201" spans="1:39" ht="17.100000000000001" customHeight="1">
      <c r="A201" s="8" t="s">
        <v>178</v>
      </c>
      <c r="B201" s="8" t="s">
        <v>478</v>
      </c>
      <c r="C201" s="8" t="s">
        <v>39</v>
      </c>
      <c r="D201" s="8" t="s">
        <v>481</v>
      </c>
      <c r="E201" s="50">
        <v>5447.48</v>
      </c>
      <c r="F201" s="2">
        <f t="shared" si="57"/>
        <v>9569914.9647999983</v>
      </c>
      <c r="G201" s="56">
        <v>1546798.64</v>
      </c>
      <c r="H201" s="55">
        <v>432654</v>
      </c>
      <c r="I201" s="34">
        <f t="shared" si="46"/>
        <v>324490.5</v>
      </c>
      <c r="J201" s="35">
        <v>526013</v>
      </c>
      <c r="K201" s="35">
        <v>32221</v>
      </c>
      <c r="L201" s="35">
        <v>1297465</v>
      </c>
      <c r="M201" s="35">
        <v>101854</v>
      </c>
      <c r="N201" s="2">
        <f t="shared" si="47"/>
        <v>3828842.1399999997</v>
      </c>
      <c r="O201" s="4">
        <f t="shared" si="45"/>
        <v>5741073</v>
      </c>
      <c r="P201" s="52">
        <v>1935</v>
      </c>
      <c r="Q201" s="52">
        <v>46</v>
      </c>
      <c r="R201" s="4">
        <f t="shared" si="48"/>
        <v>123724</v>
      </c>
      <c r="S201" s="6">
        <f t="shared" si="58"/>
        <v>457315.946</v>
      </c>
      <c r="T201" s="57">
        <v>99729119</v>
      </c>
      <c r="U201" s="6">
        <f t="shared" si="49"/>
        <v>99729.119000000006</v>
      </c>
      <c r="V201" s="6">
        <f t="shared" si="50"/>
        <v>357586.82699999999</v>
      </c>
      <c r="W201" s="4">
        <f t="shared" si="51"/>
        <v>7151737</v>
      </c>
      <c r="X201" s="19">
        <f t="shared" si="52"/>
        <v>13016534</v>
      </c>
      <c r="Y201" s="20">
        <v>0</v>
      </c>
      <c r="Z201" s="18">
        <v>0</v>
      </c>
      <c r="AA201" s="4">
        <f t="shared" si="53"/>
        <v>13016534</v>
      </c>
      <c r="AB201" s="20"/>
      <c r="AC201" s="20"/>
      <c r="AD201" s="20"/>
      <c r="AE201" s="20"/>
      <c r="AF201" s="20"/>
      <c r="AG201" s="20"/>
      <c r="AH201" s="53">
        <v>0</v>
      </c>
      <c r="AI201" s="53">
        <v>0</v>
      </c>
      <c r="AJ201" s="22"/>
      <c r="AK201" s="28">
        <f t="shared" si="54"/>
        <v>13016534</v>
      </c>
      <c r="AL201" s="30" t="str">
        <f t="shared" si="55"/>
        <v xml:space="preserve"> </v>
      </c>
      <c r="AM201" s="30" t="str">
        <f t="shared" si="56"/>
        <v xml:space="preserve"> </v>
      </c>
    </row>
    <row r="202" spans="1:39" ht="17.100000000000001" customHeight="1">
      <c r="A202" s="8" t="s">
        <v>178</v>
      </c>
      <c r="B202" s="8" t="s">
        <v>478</v>
      </c>
      <c r="C202" s="8" t="s">
        <v>223</v>
      </c>
      <c r="D202" s="8" t="s">
        <v>922</v>
      </c>
      <c r="E202" s="50">
        <v>512.39</v>
      </c>
      <c r="F202" s="2">
        <f t="shared" si="57"/>
        <v>900146.25639999995</v>
      </c>
      <c r="G202" s="56">
        <v>185605.37</v>
      </c>
      <c r="H202" s="55">
        <v>25739</v>
      </c>
      <c r="I202" s="34">
        <f t="shared" si="46"/>
        <v>19304.25</v>
      </c>
      <c r="J202" s="35">
        <v>30662</v>
      </c>
      <c r="K202" s="35">
        <v>1887</v>
      </c>
      <c r="L202" s="35">
        <v>77022</v>
      </c>
      <c r="M202" s="35">
        <v>106519</v>
      </c>
      <c r="N202" s="2">
        <f t="shared" si="47"/>
        <v>420999.62</v>
      </c>
      <c r="O202" s="4">
        <f t="shared" si="45"/>
        <v>479147</v>
      </c>
      <c r="P202" s="52">
        <v>66</v>
      </c>
      <c r="Q202" s="52">
        <v>167</v>
      </c>
      <c r="R202" s="4">
        <f t="shared" si="48"/>
        <v>15321</v>
      </c>
      <c r="S202" s="6">
        <f t="shared" si="58"/>
        <v>43015.140500000001</v>
      </c>
      <c r="T202" s="57">
        <v>11788887</v>
      </c>
      <c r="U202" s="6">
        <f t="shared" si="49"/>
        <v>11788.887000000001</v>
      </c>
      <c r="V202" s="6">
        <f t="shared" si="50"/>
        <v>31226.253499999999</v>
      </c>
      <c r="W202" s="4">
        <f t="shared" si="51"/>
        <v>624525</v>
      </c>
      <c r="X202" s="19">
        <f t="shared" si="52"/>
        <v>1118993</v>
      </c>
      <c r="Y202" s="20">
        <v>0</v>
      </c>
      <c r="Z202" s="18">
        <v>0</v>
      </c>
      <c r="AA202" s="4">
        <f t="shared" si="53"/>
        <v>1118993</v>
      </c>
      <c r="AB202" s="20"/>
      <c r="AC202" s="20"/>
      <c r="AD202" s="20"/>
      <c r="AE202" s="20"/>
      <c r="AF202" s="20"/>
      <c r="AG202" s="20"/>
      <c r="AH202" s="53">
        <v>0</v>
      </c>
      <c r="AI202" s="53">
        <v>0</v>
      </c>
      <c r="AJ202" s="22"/>
      <c r="AK202" s="28">
        <f t="shared" si="54"/>
        <v>1118993</v>
      </c>
      <c r="AL202" s="30" t="str">
        <f t="shared" si="55"/>
        <v xml:space="preserve"> </v>
      </c>
      <c r="AM202" s="30" t="str">
        <f t="shared" si="56"/>
        <v xml:space="preserve"> </v>
      </c>
    </row>
    <row r="203" spans="1:39" ht="17.100000000000001" customHeight="1">
      <c r="A203" s="8" t="s">
        <v>178</v>
      </c>
      <c r="B203" s="8" t="s">
        <v>478</v>
      </c>
      <c r="C203" s="8" t="s">
        <v>58</v>
      </c>
      <c r="D203" s="8" t="s">
        <v>482</v>
      </c>
      <c r="E203" s="50">
        <v>487.52</v>
      </c>
      <c r="F203" s="2">
        <f t="shared" si="57"/>
        <v>856455.63520000002</v>
      </c>
      <c r="G203" s="56">
        <v>115307.59</v>
      </c>
      <c r="H203" s="55">
        <v>37886</v>
      </c>
      <c r="I203" s="34">
        <f t="shared" si="46"/>
        <v>28414.5</v>
      </c>
      <c r="J203" s="35">
        <v>45225</v>
      </c>
      <c r="K203" s="35">
        <v>2770</v>
      </c>
      <c r="L203" s="35">
        <v>111294</v>
      </c>
      <c r="M203" s="35">
        <v>9809</v>
      </c>
      <c r="N203" s="2">
        <f t="shared" si="47"/>
        <v>312820.08999999997</v>
      </c>
      <c r="O203" s="4">
        <f t="shared" si="45"/>
        <v>543636</v>
      </c>
      <c r="P203" s="52">
        <v>95</v>
      </c>
      <c r="Q203" s="52">
        <v>88</v>
      </c>
      <c r="R203" s="4">
        <f t="shared" si="48"/>
        <v>11620</v>
      </c>
      <c r="S203" s="6">
        <f t="shared" si="58"/>
        <v>40927.303999999996</v>
      </c>
      <c r="T203" s="57">
        <v>7185836</v>
      </c>
      <c r="U203" s="6">
        <f t="shared" si="49"/>
        <v>7185.8360000000002</v>
      </c>
      <c r="V203" s="6">
        <f t="shared" si="50"/>
        <v>33741.467999999993</v>
      </c>
      <c r="W203" s="4">
        <f t="shared" si="51"/>
        <v>674829</v>
      </c>
      <c r="X203" s="19">
        <f t="shared" si="52"/>
        <v>1230085</v>
      </c>
      <c r="Y203" s="20">
        <v>0</v>
      </c>
      <c r="Z203" s="18">
        <v>0</v>
      </c>
      <c r="AA203" s="4">
        <f t="shared" si="53"/>
        <v>1230085</v>
      </c>
      <c r="AB203" s="20"/>
      <c r="AC203" s="20"/>
      <c r="AD203" s="20"/>
      <c r="AE203" s="20"/>
      <c r="AF203" s="20"/>
      <c r="AG203" s="20"/>
      <c r="AH203" s="53">
        <v>0</v>
      </c>
      <c r="AI203" s="53">
        <v>0</v>
      </c>
      <c r="AJ203" s="22"/>
      <c r="AK203" s="28">
        <f t="shared" si="54"/>
        <v>1230085</v>
      </c>
      <c r="AL203" s="30" t="str">
        <f t="shared" si="55"/>
        <v xml:space="preserve"> </v>
      </c>
      <c r="AM203" s="30" t="str">
        <f t="shared" si="56"/>
        <v xml:space="preserve"> </v>
      </c>
    </row>
    <row r="204" spans="1:39" ht="17.100000000000001" customHeight="1">
      <c r="A204" s="8" t="s">
        <v>199</v>
      </c>
      <c r="B204" s="8" t="s">
        <v>483</v>
      </c>
      <c r="C204" s="8" t="s">
        <v>158</v>
      </c>
      <c r="D204" s="8" t="s">
        <v>484</v>
      </c>
      <c r="E204" s="50">
        <v>215.63</v>
      </c>
      <c r="F204" s="2">
        <f t="shared" si="57"/>
        <v>378810.15879999998</v>
      </c>
      <c r="G204" s="56">
        <v>54692.33</v>
      </c>
      <c r="H204" s="55">
        <v>10114</v>
      </c>
      <c r="I204" s="34">
        <f t="shared" si="46"/>
        <v>7585.5</v>
      </c>
      <c r="J204" s="35">
        <v>11173</v>
      </c>
      <c r="K204" s="35">
        <v>0</v>
      </c>
      <c r="L204" s="35">
        <v>0</v>
      </c>
      <c r="M204" s="35">
        <v>17210</v>
      </c>
      <c r="N204" s="2">
        <f t="shared" si="47"/>
        <v>90660.83</v>
      </c>
      <c r="O204" s="4">
        <f t="shared" si="45"/>
        <v>288149</v>
      </c>
      <c r="P204" s="52">
        <v>14</v>
      </c>
      <c r="Q204" s="52">
        <v>167</v>
      </c>
      <c r="R204" s="4">
        <f t="shared" si="48"/>
        <v>3250</v>
      </c>
      <c r="S204" s="6">
        <f t="shared" si="58"/>
        <v>18102.138500000001</v>
      </c>
      <c r="T204" s="57">
        <v>3347144</v>
      </c>
      <c r="U204" s="6">
        <f t="shared" si="49"/>
        <v>3347.1439999999998</v>
      </c>
      <c r="V204" s="6">
        <f t="shared" si="50"/>
        <v>14754.994500000001</v>
      </c>
      <c r="W204" s="4">
        <f t="shared" si="51"/>
        <v>295100</v>
      </c>
      <c r="X204" s="19">
        <f t="shared" si="52"/>
        <v>586499</v>
      </c>
      <c r="Y204" s="20">
        <v>0</v>
      </c>
      <c r="Z204" s="18">
        <v>0</v>
      </c>
      <c r="AA204" s="4">
        <f t="shared" si="53"/>
        <v>586499</v>
      </c>
      <c r="AB204" s="20"/>
      <c r="AC204" s="20"/>
      <c r="AD204" s="20"/>
      <c r="AE204" s="20"/>
      <c r="AF204" s="20"/>
      <c r="AG204" s="20"/>
      <c r="AH204" s="53">
        <v>0</v>
      </c>
      <c r="AI204" s="53">
        <v>0</v>
      </c>
      <c r="AJ204" s="22"/>
      <c r="AK204" s="28">
        <f t="shared" si="54"/>
        <v>586499</v>
      </c>
      <c r="AL204" s="30" t="str">
        <f t="shared" si="55"/>
        <v xml:space="preserve"> </v>
      </c>
      <c r="AM204" s="30" t="str">
        <f t="shared" si="56"/>
        <v xml:space="preserve"> </v>
      </c>
    </row>
    <row r="205" spans="1:39" ht="17.100000000000001" customHeight="1">
      <c r="A205" s="8" t="s">
        <v>199</v>
      </c>
      <c r="B205" s="8" t="s">
        <v>483</v>
      </c>
      <c r="C205" s="8" t="s">
        <v>51</v>
      </c>
      <c r="D205" s="8" t="s">
        <v>485</v>
      </c>
      <c r="E205" s="50">
        <v>499.84</v>
      </c>
      <c r="F205" s="2">
        <f t="shared" si="57"/>
        <v>878098.91839999997</v>
      </c>
      <c r="G205" s="56">
        <v>123368.32000000001</v>
      </c>
      <c r="H205" s="55">
        <v>31502</v>
      </c>
      <c r="I205" s="34">
        <f t="shared" si="46"/>
        <v>23626.5</v>
      </c>
      <c r="J205" s="35">
        <v>34525</v>
      </c>
      <c r="K205" s="35">
        <v>8401</v>
      </c>
      <c r="L205" s="35">
        <v>86704</v>
      </c>
      <c r="M205" s="35">
        <v>71615</v>
      </c>
      <c r="N205" s="2">
        <f t="shared" si="47"/>
        <v>348239.82</v>
      </c>
      <c r="O205" s="4">
        <f t="shared" si="45"/>
        <v>529859</v>
      </c>
      <c r="P205" s="52">
        <v>125</v>
      </c>
      <c r="Q205" s="52">
        <v>147</v>
      </c>
      <c r="R205" s="4">
        <f t="shared" si="48"/>
        <v>25541</v>
      </c>
      <c r="S205" s="6">
        <f t="shared" si="58"/>
        <v>41961.567999999999</v>
      </c>
      <c r="T205" s="57">
        <v>7467816</v>
      </c>
      <c r="U205" s="6">
        <f t="shared" si="49"/>
        <v>7467.8159999999998</v>
      </c>
      <c r="V205" s="6">
        <f t="shared" si="50"/>
        <v>34493.752</v>
      </c>
      <c r="W205" s="4">
        <f t="shared" si="51"/>
        <v>689875</v>
      </c>
      <c r="X205" s="19">
        <f t="shared" si="52"/>
        <v>1245275</v>
      </c>
      <c r="Y205" s="20">
        <v>0</v>
      </c>
      <c r="Z205" s="18">
        <v>0</v>
      </c>
      <c r="AA205" s="4">
        <f t="shared" si="53"/>
        <v>1245275</v>
      </c>
      <c r="AB205" s="20"/>
      <c r="AC205" s="20"/>
      <c r="AD205" s="20"/>
      <c r="AE205" s="20"/>
      <c r="AF205" s="20"/>
      <c r="AG205" s="20"/>
      <c r="AH205" s="53">
        <v>0</v>
      </c>
      <c r="AI205" s="53">
        <v>0</v>
      </c>
      <c r="AJ205" s="22"/>
      <c r="AK205" s="28">
        <f t="shared" si="54"/>
        <v>1245275</v>
      </c>
      <c r="AL205" s="30" t="str">
        <f t="shared" si="55"/>
        <v xml:space="preserve"> </v>
      </c>
      <c r="AM205" s="30" t="str">
        <f t="shared" si="56"/>
        <v xml:space="preserve"> </v>
      </c>
    </row>
    <row r="206" spans="1:39" ht="17.100000000000001" customHeight="1">
      <c r="A206" s="8" t="s">
        <v>199</v>
      </c>
      <c r="B206" s="8" t="s">
        <v>483</v>
      </c>
      <c r="C206" s="8" t="s">
        <v>38</v>
      </c>
      <c r="D206" s="8" t="s">
        <v>486</v>
      </c>
      <c r="E206" s="50">
        <v>870.72</v>
      </c>
      <c r="F206" s="2">
        <f t="shared" si="57"/>
        <v>1529646.0671999999</v>
      </c>
      <c r="G206" s="56">
        <v>257655.37</v>
      </c>
      <c r="H206" s="55">
        <v>59427</v>
      </c>
      <c r="I206" s="34">
        <f t="shared" si="46"/>
        <v>44570.25</v>
      </c>
      <c r="J206" s="35">
        <v>65524</v>
      </c>
      <c r="K206" s="35">
        <v>15826</v>
      </c>
      <c r="L206" s="35">
        <v>160565</v>
      </c>
      <c r="M206" s="35">
        <v>119964</v>
      </c>
      <c r="N206" s="2">
        <f t="shared" si="47"/>
        <v>664104.62</v>
      </c>
      <c r="O206" s="4">
        <f t="shared" si="45"/>
        <v>865541</v>
      </c>
      <c r="P206" s="52">
        <v>321</v>
      </c>
      <c r="Q206" s="52">
        <v>97</v>
      </c>
      <c r="R206" s="4">
        <f t="shared" si="48"/>
        <v>43280</v>
      </c>
      <c r="S206" s="6">
        <f t="shared" si="58"/>
        <v>73096.944000000003</v>
      </c>
      <c r="T206" s="57">
        <v>14473478</v>
      </c>
      <c r="U206" s="6">
        <f t="shared" si="49"/>
        <v>14473.477999999999</v>
      </c>
      <c r="V206" s="6">
        <f t="shared" si="50"/>
        <v>58623.466</v>
      </c>
      <c r="W206" s="4">
        <f t="shared" si="51"/>
        <v>1172469</v>
      </c>
      <c r="X206" s="19">
        <f t="shared" si="52"/>
        <v>2081290</v>
      </c>
      <c r="Y206" s="20">
        <v>0</v>
      </c>
      <c r="Z206" s="18">
        <v>0</v>
      </c>
      <c r="AA206" s="4">
        <f t="shared" si="53"/>
        <v>2081290</v>
      </c>
      <c r="AB206" s="20"/>
      <c r="AC206" s="20"/>
      <c r="AD206" s="20"/>
      <c r="AE206" s="20"/>
      <c r="AF206" s="20"/>
      <c r="AG206" s="20"/>
      <c r="AH206" s="53">
        <v>0</v>
      </c>
      <c r="AI206" s="53">
        <v>0</v>
      </c>
      <c r="AJ206" s="22"/>
      <c r="AK206" s="28">
        <f t="shared" si="54"/>
        <v>2081290</v>
      </c>
      <c r="AL206" s="30" t="str">
        <f t="shared" si="55"/>
        <v xml:space="preserve"> </v>
      </c>
      <c r="AM206" s="30" t="str">
        <f t="shared" si="56"/>
        <v xml:space="preserve"> </v>
      </c>
    </row>
    <row r="207" spans="1:39" ht="17.100000000000001" customHeight="1">
      <c r="A207" s="8" t="s">
        <v>199</v>
      </c>
      <c r="B207" s="8" t="s">
        <v>483</v>
      </c>
      <c r="C207" s="8" t="s">
        <v>68</v>
      </c>
      <c r="D207" s="8" t="s">
        <v>487</v>
      </c>
      <c r="E207" s="50">
        <v>871.03</v>
      </c>
      <c r="F207" s="2">
        <f t="shared" si="57"/>
        <v>1530190.6628</v>
      </c>
      <c r="G207" s="56">
        <v>280865.03000000003</v>
      </c>
      <c r="H207" s="55">
        <v>56022</v>
      </c>
      <c r="I207" s="34">
        <f t="shared" si="46"/>
        <v>42016.5</v>
      </c>
      <c r="J207" s="35">
        <v>61775</v>
      </c>
      <c r="K207" s="35">
        <v>14927</v>
      </c>
      <c r="L207" s="35">
        <v>151778</v>
      </c>
      <c r="M207" s="35">
        <v>109304</v>
      </c>
      <c r="N207" s="2">
        <f t="shared" si="47"/>
        <v>660665.53</v>
      </c>
      <c r="O207" s="4">
        <f t="shared" si="45"/>
        <v>869525</v>
      </c>
      <c r="P207" s="52">
        <v>343</v>
      </c>
      <c r="Q207" s="52">
        <v>92</v>
      </c>
      <c r="R207" s="4">
        <f t="shared" si="48"/>
        <v>43863</v>
      </c>
      <c r="S207" s="6">
        <f t="shared" si="58"/>
        <v>73122.968500000003</v>
      </c>
      <c r="T207" s="57">
        <v>16905553</v>
      </c>
      <c r="U207" s="6">
        <f t="shared" si="49"/>
        <v>16905.553</v>
      </c>
      <c r="V207" s="6">
        <f t="shared" si="50"/>
        <v>56217.415500000003</v>
      </c>
      <c r="W207" s="4">
        <f t="shared" si="51"/>
        <v>1124348</v>
      </c>
      <c r="X207" s="19">
        <f t="shared" si="52"/>
        <v>2037736</v>
      </c>
      <c r="Y207" s="20">
        <v>0</v>
      </c>
      <c r="Z207" s="18">
        <v>0</v>
      </c>
      <c r="AA207" s="4">
        <f t="shared" si="53"/>
        <v>2037736</v>
      </c>
      <c r="AB207" s="20"/>
      <c r="AC207" s="20"/>
      <c r="AD207" s="20"/>
      <c r="AE207" s="20"/>
      <c r="AF207" s="20"/>
      <c r="AG207" s="20"/>
      <c r="AH207" s="53">
        <v>0</v>
      </c>
      <c r="AI207" s="53">
        <v>0</v>
      </c>
      <c r="AJ207" s="22"/>
      <c r="AK207" s="28">
        <f t="shared" si="54"/>
        <v>2037736</v>
      </c>
      <c r="AL207" s="30" t="str">
        <f t="shared" si="55"/>
        <v xml:space="preserve"> </v>
      </c>
      <c r="AM207" s="30" t="str">
        <f t="shared" si="56"/>
        <v xml:space="preserve"> </v>
      </c>
    </row>
    <row r="208" spans="1:39" ht="17.100000000000001" customHeight="1">
      <c r="A208" s="8" t="s">
        <v>69</v>
      </c>
      <c r="B208" s="8" t="s">
        <v>488</v>
      </c>
      <c r="C208" s="8" t="s">
        <v>201</v>
      </c>
      <c r="D208" s="8" t="s">
        <v>489</v>
      </c>
      <c r="E208" s="50">
        <v>226.67</v>
      </c>
      <c r="F208" s="2">
        <f t="shared" si="57"/>
        <v>398204.7892</v>
      </c>
      <c r="G208" s="56">
        <v>131612.62</v>
      </c>
      <c r="H208" s="55">
        <v>20758</v>
      </c>
      <c r="I208" s="34">
        <f t="shared" si="46"/>
        <v>15568.5</v>
      </c>
      <c r="J208" s="35">
        <v>14841</v>
      </c>
      <c r="K208" s="35">
        <v>0</v>
      </c>
      <c r="L208" s="35">
        <v>0</v>
      </c>
      <c r="M208" s="35">
        <v>23660</v>
      </c>
      <c r="N208" s="2">
        <f t="shared" si="47"/>
        <v>185682.12</v>
      </c>
      <c r="O208" s="4">
        <f t="shared" si="45"/>
        <v>212523</v>
      </c>
      <c r="P208" s="52">
        <v>75</v>
      </c>
      <c r="Q208" s="52">
        <v>88</v>
      </c>
      <c r="R208" s="4">
        <f t="shared" si="48"/>
        <v>9174</v>
      </c>
      <c r="S208" s="6">
        <f t="shared" si="58"/>
        <v>19028.946499999998</v>
      </c>
      <c r="T208" s="57">
        <v>7821718</v>
      </c>
      <c r="U208" s="6">
        <f t="shared" si="49"/>
        <v>7821.7179999999998</v>
      </c>
      <c r="V208" s="6">
        <f t="shared" si="50"/>
        <v>11207.228499999997</v>
      </c>
      <c r="W208" s="4">
        <f t="shared" si="51"/>
        <v>224145</v>
      </c>
      <c r="X208" s="19">
        <f t="shared" si="52"/>
        <v>445842</v>
      </c>
      <c r="Y208" s="20">
        <v>0</v>
      </c>
      <c r="Z208" s="18">
        <v>0</v>
      </c>
      <c r="AA208" s="4">
        <f t="shared" si="53"/>
        <v>445842</v>
      </c>
      <c r="AB208" s="20"/>
      <c r="AC208" s="20"/>
      <c r="AD208" s="20"/>
      <c r="AE208" s="20"/>
      <c r="AF208" s="20"/>
      <c r="AG208" s="20"/>
      <c r="AH208" s="53">
        <v>0</v>
      </c>
      <c r="AI208" s="53">
        <v>0</v>
      </c>
      <c r="AJ208" s="22"/>
      <c r="AK208" s="28">
        <f t="shared" si="54"/>
        <v>445842</v>
      </c>
      <c r="AL208" s="30" t="str">
        <f t="shared" si="55"/>
        <v xml:space="preserve"> </v>
      </c>
      <c r="AM208" s="30" t="str">
        <f t="shared" si="56"/>
        <v xml:space="preserve"> </v>
      </c>
    </row>
    <row r="209" spans="1:39" ht="17.100000000000001" customHeight="1">
      <c r="A209" s="8" t="s">
        <v>69</v>
      </c>
      <c r="B209" s="8" t="s">
        <v>488</v>
      </c>
      <c r="C209" s="8" t="s">
        <v>109</v>
      </c>
      <c r="D209" s="8" t="s">
        <v>490</v>
      </c>
      <c r="E209" s="50">
        <v>180.53</v>
      </c>
      <c r="F209" s="2">
        <f t="shared" si="57"/>
        <v>317147.88280000002</v>
      </c>
      <c r="G209" s="56">
        <v>115028.73</v>
      </c>
      <c r="H209" s="55">
        <v>18305</v>
      </c>
      <c r="I209" s="34">
        <f t="shared" si="46"/>
        <v>13728.75</v>
      </c>
      <c r="J209" s="35">
        <v>13037</v>
      </c>
      <c r="K209" s="35">
        <v>0</v>
      </c>
      <c r="L209" s="35">
        <v>0</v>
      </c>
      <c r="M209" s="35">
        <v>13773</v>
      </c>
      <c r="N209" s="2">
        <f t="shared" si="47"/>
        <v>155567.47999999998</v>
      </c>
      <c r="O209" s="4">
        <f t="shared" si="45"/>
        <v>161580</v>
      </c>
      <c r="P209" s="52">
        <v>78</v>
      </c>
      <c r="Q209" s="52">
        <v>86</v>
      </c>
      <c r="R209" s="4">
        <f t="shared" si="48"/>
        <v>9324</v>
      </c>
      <c r="S209" s="6">
        <f t="shared" si="58"/>
        <v>15155.4935</v>
      </c>
      <c r="T209" s="57">
        <v>7284910</v>
      </c>
      <c r="U209" s="6">
        <f t="shared" si="49"/>
        <v>7284.91</v>
      </c>
      <c r="V209" s="6">
        <f t="shared" si="50"/>
        <v>7870.5835000000006</v>
      </c>
      <c r="W209" s="4">
        <f t="shared" si="51"/>
        <v>157412</v>
      </c>
      <c r="X209" s="19">
        <f t="shared" si="52"/>
        <v>328316</v>
      </c>
      <c r="Y209" s="20">
        <v>0</v>
      </c>
      <c r="Z209" s="18">
        <v>0</v>
      </c>
      <c r="AA209" s="4">
        <f t="shared" si="53"/>
        <v>328316</v>
      </c>
      <c r="AB209" s="20"/>
      <c r="AC209" s="20"/>
      <c r="AD209" s="20"/>
      <c r="AE209" s="20"/>
      <c r="AF209" s="20">
        <v>13708</v>
      </c>
      <c r="AG209" s="20"/>
      <c r="AH209" s="53">
        <v>0</v>
      </c>
      <c r="AI209" s="53">
        <v>0</v>
      </c>
      <c r="AJ209" s="22"/>
      <c r="AK209" s="28">
        <f t="shared" si="54"/>
        <v>314608</v>
      </c>
      <c r="AL209" s="30" t="str">
        <f t="shared" si="55"/>
        <v xml:space="preserve"> </v>
      </c>
      <c r="AM209" s="30" t="str">
        <f t="shared" si="56"/>
        <v xml:space="preserve"> </v>
      </c>
    </row>
    <row r="210" spans="1:39" ht="17.100000000000001" customHeight="1">
      <c r="A210" s="8" t="s">
        <v>69</v>
      </c>
      <c r="B210" s="8" t="s">
        <v>488</v>
      </c>
      <c r="C210" s="8" t="s">
        <v>190</v>
      </c>
      <c r="D210" s="8" t="s">
        <v>491</v>
      </c>
      <c r="E210" s="50">
        <v>291.68</v>
      </c>
      <c r="F210" s="2">
        <f t="shared" si="57"/>
        <v>512411.75680000003</v>
      </c>
      <c r="G210" s="56">
        <v>267172.28999999998</v>
      </c>
      <c r="H210" s="55">
        <v>37073</v>
      </c>
      <c r="I210" s="34">
        <f t="shared" si="46"/>
        <v>27804.75</v>
      </c>
      <c r="J210" s="35">
        <v>26536</v>
      </c>
      <c r="K210" s="35">
        <v>28148</v>
      </c>
      <c r="L210" s="35">
        <v>64586</v>
      </c>
      <c r="M210" s="35">
        <v>42005</v>
      </c>
      <c r="N210" s="2">
        <f t="shared" si="47"/>
        <v>456252.04</v>
      </c>
      <c r="O210" s="4">
        <f t="shared" si="45"/>
        <v>56160</v>
      </c>
      <c r="P210" s="52">
        <v>99</v>
      </c>
      <c r="Q210" s="52">
        <v>125</v>
      </c>
      <c r="R210" s="4">
        <f t="shared" si="48"/>
        <v>17201</v>
      </c>
      <c r="S210" s="6">
        <f t="shared" si="58"/>
        <v>24486.536</v>
      </c>
      <c r="T210" s="57">
        <v>16915580</v>
      </c>
      <c r="U210" s="6">
        <f t="shared" si="49"/>
        <v>16915.580000000002</v>
      </c>
      <c r="V210" s="6">
        <f t="shared" si="50"/>
        <v>7570.9559999999983</v>
      </c>
      <c r="W210" s="4">
        <f t="shared" si="51"/>
        <v>151419</v>
      </c>
      <c r="X210" s="19">
        <f t="shared" si="52"/>
        <v>224780</v>
      </c>
      <c r="Y210" s="20">
        <v>0</v>
      </c>
      <c r="Z210" s="18">
        <v>0</v>
      </c>
      <c r="AA210" s="4">
        <f t="shared" si="53"/>
        <v>224780</v>
      </c>
      <c r="AB210" s="20"/>
      <c r="AC210" s="20"/>
      <c r="AD210" s="20"/>
      <c r="AE210" s="20"/>
      <c r="AF210" s="20"/>
      <c r="AG210" s="20"/>
      <c r="AH210" s="53">
        <v>0</v>
      </c>
      <c r="AI210" s="53">
        <v>0</v>
      </c>
      <c r="AJ210" s="22"/>
      <c r="AK210" s="28">
        <f t="shared" si="54"/>
        <v>224780</v>
      </c>
      <c r="AL210" s="30" t="str">
        <f t="shared" si="55"/>
        <v xml:space="preserve"> </v>
      </c>
      <c r="AM210" s="30" t="str">
        <f t="shared" si="56"/>
        <v xml:space="preserve"> </v>
      </c>
    </row>
    <row r="211" spans="1:39" ht="17.100000000000001" customHeight="1">
      <c r="A211" s="8" t="s">
        <v>69</v>
      </c>
      <c r="B211" s="8" t="s">
        <v>488</v>
      </c>
      <c r="C211" s="8" t="s">
        <v>26</v>
      </c>
      <c r="D211" s="8" t="s">
        <v>492</v>
      </c>
      <c r="E211" s="50">
        <v>1545.02</v>
      </c>
      <c r="F211" s="2">
        <f t="shared" si="57"/>
        <v>2714229.3352000001</v>
      </c>
      <c r="G211" s="56">
        <v>506327.59</v>
      </c>
      <c r="H211" s="55">
        <v>202935</v>
      </c>
      <c r="I211" s="34">
        <f t="shared" si="46"/>
        <v>152201.25</v>
      </c>
      <c r="J211" s="35">
        <v>144990</v>
      </c>
      <c r="K211" s="35">
        <v>154309</v>
      </c>
      <c r="L211" s="35">
        <v>356828</v>
      </c>
      <c r="M211" s="35">
        <v>68177</v>
      </c>
      <c r="N211" s="2">
        <f t="shared" si="47"/>
        <v>1382832.84</v>
      </c>
      <c r="O211" s="4">
        <f>IF(F211&gt;N211,ROUNDUP(SUM(F211-N211),0),0)</f>
        <v>1331397</v>
      </c>
      <c r="P211" s="52">
        <v>670</v>
      </c>
      <c r="Q211" s="52">
        <v>79</v>
      </c>
      <c r="R211" s="4">
        <f t="shared" si="48"/>
        <v>73573</v>
      </c>
      <c r="S211" s="6">
        <f t="shared" si="58"/>
        <v>129704.429</v>
      </c>
      <c r="T211" s="57">
        <v>30391812</v>
      </c>
      <c r="U211" s="6">
        <f t="shared" si="49"/>
        <v>30391.812000000002</v>
      </c>
      <c r="V211" s="6">
        <f t="shared" si="50"/>
        <v>99312.616999999998</v>
      </c>
      <c r="W211" s="4">
        <f t="shared" si="51"/>
        <v>1986252</v>
      </c>
      <c r="X211" s="19">
        <f t="shared" si="52"/>
        <v>3391222</v>
      </c>
      <c r="Y211" s="20">
        <v>0</v>
      </c>
      <c r="Z211" s="18">
        <v>0</v>
      </c>
      <c r="AA211" s="4">
        <f t="shared" si="53"/>
        <v>3391222</v>
      </c>
      <c r="AB211" s="20"/>
      <c r="AC211" s="20"/>
      <c r="AD211" s="20"/>
      <c r="AE211" s="20"/>
      <c r="AF211" s="20"/>
      <c r="AG211" s="20"/>
      <c r="AH211" s="53">
        <v>0</v>
      </c>
      <c r="AI211" s="53">
        <v>0</v>
      </c>
      <c r="AJ211" s="22"/>
      <c r="AK211" s="28">
        <f t="shared" si="54"/>
        <v>3391222</v>
      </c>
      <c r="AL211" s="30" t="str">
        <f t="shared" si="55"/>
        <v xml:space="preserve"> </v>
      </c>
      <c r="AM211" s="30" t="str">
        <f t="shared" si="56"/>
        <v xml:space="preserve"> </v>
      </c>
    </row>
    <row r="212" spans="1:39" ht="17.100000000000001" customHeight="1">
      <c r="A212" s="8" t="s">
        <v>69</v>
      </c>
      <c r="B212" s="8" t="s">
        <v>488</v>
      </c>
      <c r="C212" s="8" t="s">
        <v>17</v>
      </c>
      <c r="D212" s="8" t="s">
        <v>493</v>
      </c>
      <c r="E212" s="50">
        <v>370.88</v>
      </c>
      <c r="F212" s="2">
        <f t="shared" si="57"/>
        <v>651547.14879999997</v>
      </c>
      <c r="G212" s="56">
        <v>213160.28</v>
      </c>
      <c r="H212" s="55">
        <v>42135</v>
      </c>
      <c r="I212" s="34">
        <f t="shared" si="46"/>
        <v>31601.25</v>
      </c>
      <c r="J212" s="35">
        <v>30082</v>
      </c>
      <c r="K212" s="35">
        <v>32179</v>
      </c>
      <c r="L212" s="35">
        <v>73699</v>
      </c>
      <c r="M212" s="35">
        <v>27751</v>
      </c>
      <c r="N212" s="2">
        <f t="shared" si="47"/>
        <v>408472.53</v>
      </c>
      <c r="O212" s="4">
        <f t="shared" ref="O212:O243" si="59">IF(F212&gt;N212,ROUND(SUM(F212-N212),0),0)</f>
        <v>243075</v>
      </c>
      <c r="P212" s="52">
        <v>167</v>
      </c>
      <c r="Q212" s="52">
        <v>79</v>
      </c>
      <c r="R212" s="4">
        <f t="shared" si="48"/>
        <v>18338</v>
      </c>
      <c r="S212" s="6">
        <f t="shared" si="58"/>
        <v>31135.376</v>
      </c>
      <c r="T212" s="57">
        <v>12575828</v>
      </c>
      <c r="U212" s="6">
        <f t="shared" si="49"/>
        <v>12575.828</v>
      </c>
      <c r="V212" s="6">
        <f t="shared" si="50"/>
        <v>18559.548000000003</v>
      </c>
      <c r="W212" s="4">
        <f t="shared" si="51"/>
        <v>371191</v>
      </c>
      <c r="X212" s="19">
        <f t="shared" si="52"/>
        <v>632604</v>
      </c>
      <c r="Y212" s="20">
        <v>0</v>
      </c>
      <c r="Z212" s="18">
        <v>0</v>
      </c>
      <c r="AA212" s="4">
        <f t="shared" si="53"/>
        <v>632604</v>
      </c>
      <c r="AB212" s="20"/>
      <c r="AC212" s="20"/>
      <c r="AD212" s="20"/>
      <c r="AE212" s="20"/>
      <c r="AF212" s="20"/>
      <c r="AG212" s="20"/>
      <c r="AH212" s="53">
        <v>0</v>
      </c>
      <c r="AI212" s="53">
        <v>0</v>
      </c>
      <c r="AJ212" s="22"/>
      <c r="AK212" s="28">
        <f t="shared" si="54"/>
        <v>632604</v>
      </c>
      <c r="AL212" s="30" t="str">
        <f t="shared" si="55"/>
        <v xml:space="preserve"> </v>
      </c>
      <c r="AM212" s="30" t="str">
        <f t="shared" si="56"/>
        <v xml:space="preserve"> </v>
      </c>
    </row>
    <row r="213" spans="1:39" ht="17.100000000000001" customHeight="1">
      <c r="A213" s="8" t="s">
        <v>69</v>
      </c>
      <c r="B213" s="8" t="s">
        <v>488</v>
      </c>
      <c r="C213" s="8" t="s">
        <v>14</v>
      </c>
      <c r="D213" s="8" t="s">
        <v>494</v>
      </c>
      <c r="E213" s="50">
        <v>332.2</v>
      </c>
      <c r="F213" s="2">
        <f t="shared" si="57"/>
        <v>583595.67200000002</v>
      </c>
      <c r="G213" s="56">
        <v>165109.94</v>
      </c>
      <c r="H213" s="55">
        <v>35860</v>
      </c>
      <c r="I213" s="34">
        <f t="shared" si="46"/>
        <v>26895</v>
      </c>
      <c r="J213" s="35">
        <v>25545</v>
      </c>
      <c r="K213" s="35">
        <v>27414</v>
      </c>
      <c r="L213" s="35">
        <v>63885</v>
      </c>
      <c r="M213" s="35">
        <v>34874</v>
      </c>
      <c r="N213" s="2">
        <f t="shared" si="47"/>
        <v>343722.94</v>
      </c>
      <c r="O213" s="4">
        <f t="shared" si="59"/>
        <v>239873</v>
      </c>
      <c r="P213" s="52">
        <v>139</v>
      </c>
      <c r="Q213" s="52">
        <v>81</v>
      </c>
      <c r="R213" s="4">
        <f t="shared" si="48"/>
        <v>15650</v>
      </c>
      <c r="S213" s="6">
        <f t="shared" si="58"/>
        <v>27888.19</v>
      </c>
      <c r="T213" s="57">
        <v>10339074</v>
      </c>
      <c r="U213" s="6">
        <f t="shared" si="49"/>
        <v>10339.074000000001</v>
      </c>
      <c r="V213" s="6">
        <f t="shared" si="50"/>
        <v>17549.115999999998</v>
      </c>
      <c r="W213" s="4">
        <f t="shared" si="51"/>
        <v>350982</v>
      </c>
      <c r="X213" s="19">
        <f t="shared" si="52"/>
        <v>606505</v>
      </c>
      <c r="Y213" s="20">
        <v>0</v>
      </c>
      <c r="Z213" s="18">
        <v>0</v>
      </c>
      <c r="AA213" s="4">
        <f t="shared" si="53"/>
        <v>606505</v>
      </c>
      <c r="AB213" s="20"/>
      <c r="AC213" s="20"/>
      <c r="AD213" s="20"/>
      <c r="AE213" s="20"/>
      <c r="AF213" s="20"/>
      <c r="AG213" s="20"/>
      <c r="AH213" s="53">
        <v>0</v>
      </c>
      <c r="AI213" s="53">
        <v>0</v>
      </c>
      <c r="AJ213" s="22"/>
      <c r="AK213" s="28">
        <f t="shared" si="54"/>
        <v>606505</v>
      </c>
      <c r="AL213" s="30" t="str">
        <f t="shared" si="55"/>
        <v xml:space="preserve"> </v>
      </c>
      <c r="AM213" s="30" t="str">
        <f t="shared" si="56"/>
        <v xml:space="preserve"> </v>
      </c>
    </row>
    <row r="214" spans="1:39" ht="17.100000000000001" customHeight="1">
      <c r="A214" s="8" t="s">
        <v>69</v>
      </c>
      <c r="B214" s="8" t="s">
        <v>488</v>
      </c>
      <c r="C214" s="8" t="s">
        <v>64</v>
      </c>
      <c r="D214" s="8" t="s">
        <v>495</v>
      </c>
      <c r="E214" s="50">
        <v>477.96</v>
      </c>
      <c r="F214" s="2">
        <f t="shared" si="57"/>
        <v>839661.00959999999</v>
      </c>
      <c r="G214" s="56">
        <v>263555.20000000001</v>
      </c>
      <c r="H214" s="55">
        <v>56113</v>
      </c>
      <c r="I214" s="34">
        <f t="shared" si="46"/>
        <v>42084.75</v>
      </c>
      <c r="J214" s="35">
        <v>40158</v>
      </c>
      <c r="K214" s="35">
        <v>42568</v>
      </c>
      <c r="L214" s="35">
        <v>97890</v>
      </c>
      <c r="M214" s="35">
        <v>28024</v>
      </c>
      <c r="N214" s="2">
        <f t="shared" si="47"/>
        <v>514279.95</v>
      </c>
      <c r="O214" s="4">
        <f t="shared" si="59"/>
        <v>325381</v>
      </c>
      <c r="P214" s="52">
        <v>149</v>
      </c>
      <c r="Q214" s="52">
        <v>95</v>
      </c>
      <c r="R214" s="4">
        <f t="shared" si="48"/>
        <v>19675</v>
      </c>
      <c r="S214" s="6">
        <f t="shared" si="58"/>
        <v>40124.741999999998</v>
      </c>
      <c r="T214" s="57">
        <v>15795448</v>
      </c>
      <c r="U214" s="6">
        <f t="shared" si="49"/>
        <v>15795.448</v>
      </c>
      <c r="V214" s="6">
        <f t="shared" si="50"/>
        <v>24329.293999999998</v>
      </c>
      <c r="W214" s="4">
        <f t="shared" si="51"/>
        <v>486586</v>
      </c>
      <c r="X214" s="19">
        <f t="shared" si="52"/>
        <v>831642</v>
      </c>
      <c r="Y214" s="20">
        <v>0</v>
      </c>
      <c r="Z214" s="18">
        <v>0</v>
      </c>
      <c r="AA214" s="4">
        <f t="shared" si="53"/>
        <v>831642</v>
      </c>
      <c r="AB214" s="20"/>
      <c r="AC214" s="20"/>
      <c r="AD214" s="20"/>
      <c r="AE214" s="20"/>
      <c r="AF214" s="20"/>
      <c r="AG214" s="20"/>
      <c r="AH214" s="53">
        <v>0</v>
      </c>
      <c r="AI214" s="53">
        <v>0</v>
      </c>
      <c r="AJ214" s="22"/>
      <c r="AK214" s="28">
        <f t="shared" si="54"/>
        <v>831642</v>
      </c>
      <c r="AL214" s="30" t="str">
        <f t="shared" si="55"/>
        <v xml:space="preserve"> </v>
      </c>
      <c r="AM214" s="30" t="str">
        <f t="shared" si="56"/>
        <v xml:space="preserve"> </v>
      </c>
    </row>
    <row r="215" spans="1:39" ht="17.100000000000001" customHeight="1">
      <c r="A215" s="8" t="s">
        <v>139</v>
      </c>
      <c r="B215" s="8" t="s">
        <v>496</v>
      </c>
      <c r="C215" s="8" t="s">
        <v>142</v>
      </c>
      <c r="D215" s="8" t="s">
        <v>497</v>
      </c>
      <c r="E215" s="50">
        <v>177</v>
      </c>
      <c r="F215" s="2">
        <f t="shared" si="57"/>
        <v>310946.52</v>
      </c>
      <c r="G215" s="56">
        <v>934119.85</v>
      </c>
      <c r="H215" s="55">
        <v>23806</v>
      </c>
      <c r="I215" s="34">
        <f t="shared" si="46"/>
        <v>17854.5</v>
      </c>
      <c r="J215" s="35">
        <v>13833</v>
      </c>
      <c r="K215" s="35">
        <v>0</v>
      </c>
      <c r="L215" s="35">
        <v>0</v>
      </c>
      <c r="M215" s="35">
        <v>57425</v>
      </c>
      <c r="N215" s="2">
        <f t="shared" si="47"/>
        <v>1023232.35</v>
      </c>
      <c r="O215" s="4">
        <f t="shared" si="59"/>
        <v>0</v>
      </c>
      <c r="P215" s="52">
        <v>90</v>
      </c>
      <c r="Q215" s="52">
        <v>95</v>
      </c>
      <c r="R215" s="4">
        <f t="shared" si="48"/>
        <v>11885</v>
      </c>
      <c r="S215" s="6">
        <f t="shared" si="58"/>
        <v>14859.15</v>
      </c>
      <c r="T215" s="57">
        <v>58565508</v>
      </c>
      <c r="U215" s="6">
        <f t="shared" si="49"/>
        <v>58565.508000000002</v>
      </c>
      <c r="V215" s="6">
        <f t="shared" si="50"/>
        <v>0</v>
      </c>
      <c r="W215" s="4">
        <f t="shared" si="51"/>
        <v>0</v>
      </c>
      <c r="X215" s="19">
        <f t="shared" si="52"/>
        <v>11885</v>
      </c>
      <c r="Y215" s="20">
        <v>0</v>
      </c>
      <c r="Z215" s="18">
        <v>0</v>
      </c>
      <c r="AA215" s="4">
        <f t="shared" si="53"/>
        <v>11885</v>
      </c>
      <c r="AB215" s="20"/>
      <c r="AC215" s="20">
        <v>11885</v>
      </c>
      <c r="AD215" s="20"/>
      <c r="AE215" s="20"/>
      <c r="AF215" s="20"/>
      <c r="AG215" s="20"/>
      <c r="AH215" s="53">
        <v>5294</v>
      </c>
      <c r="AI215" s="53">
        <v>0</v>
      </c>
      <c r="AJ215" s="22"/>
      <c r="AK215" s="28">
        <f t="shared" si="54"/>
        <v>5294</v>
      </c>
      <c r="AL215" s="30">
        <f t="shared" si="55"/>
        <v>1</v>
      </c>
      <c r="AM215" s="30">
        <f t="shared" si="56"/>
        <v>1</v>
      </c>
    </row>
    <row r="216" spans="1:39" ht="17.100000000000001" customHeight="1">
      <c r="A216" s="8" t="s">
        <v>139</v>
      </c>
      <c r="B216" s="8" t="s">
        <v>496</v>
      </c>
      <c r="C216" s="8" t="s">
        <v>203</v>
      </c>
      <c r="D216" s="8" t="s">
        <v>498</v>
      </c>
      <c r="E216" s="50">
        <v>151.28</v>
      </c>
      <c r="F216" s="2">
        <f t="shared" si="57"/>
        <v>265762.65279999998</v>
      </c>
      <c r="G216" s="56">
        <v>351683.69</v>
      </c>
      <c r="H216" s="55">
        <v>23931</v>
      </c>
      <c r="I216" s="34">
        <f t="shared" si="46"/>
        <v>17948.25</v>
      </c>
      <c r="J216" s="35">
        <v>13964</v>
      </c>
      <c r="K216" s="35">
        <v>0</v>
      </c>
      <c r="L216" s="35">
        <v>0</v>
      </c>
      <c r="M216" s="35">
        <v>46848</v>
      </c>
      <c r="N216" s="2">
        <f t="shared" si="47"/>
        <v>430443.94</v>
      </c>
      <c r="O216" s="4">
        <f t="shared" si="59"/>
        <v>0</v>
      </c>
      <c r="P216" s="52">
        <v>83</v>
      </c>
      <c r="Q216" s="52">
        <v>108</v>
      </c>
      <c r="R216" s="4">
        <f t="shared" si="48"/>
        <v>12460</v>
      </c>
      <c r="S216" s="6">
        <f t="shared" si="58"/>
        <v>12699.956</v>
      </c>
      <c r="T216" s="57">
        <v>21340030</v>
      </c>
      <c r="U216" s="6">
        <f t="shared" si="49"/>
        <v>21340.03</v>
      </c>
      <c r="V216" s="6">
        <f t="shared" si="50"/>
        <v>0</v>
      </c>
      <c r="W216" s="4">
        <f t="shared" si="51"/>
        <v>0</v>
      </c>
      <c r="X216" s="19">
        <f t="shared" si="52"/>
        <v>12460</v>
      </c>
      <c r="Y216" s="20">
        <v>0</v>
      </c>
      <c r="Z216" s="18">
        <v>0</v>
      </c>
      <c r="AA216" s="4">
        <f t="shared" si="53"/>
        <v>12460</v>
      </c>
      <c r="AB216" s="20"/>
      <c r="AC216" s="20"/>
      <c r="AD216" s="20"/>
      <c r="AE216" s="20"/>
      <c r="AF216" s="20"/>
      <c r="AG216" s="20"/>
      <c r="AH216" s="53">
        <v>0</v>
      </c>
      <c r="AI216" s="53">
        <v>0</v>
      </c>
      <c r="AJ216" s="22"/>
      <c r="AK216" s="28">
        <f t="shared" si="54"/>
        <v>12460</v>
      </c>
      <c r="AL216" s="30">
        <f t="shared" si="55"/>
        <v>1</v>
      </c>
      <c r="AM216" s="30">
        <f t="shared" si="56"/>
        <v>1</v>
      </c>
    </row>
    <row r="217" spans="1:39" ht="17.100000000000001" customHeight="1">
      <c r="A217" s="8" t="s">
        <v>139</v>
      </c>
      <c r="B217" s="8" t="s">
        <v>496</v>
      </c>
      <c r="C217" s="8" t="s">
        <v>145</v>
      </c>
      <c r="D217" s="8" t="s">
        <v>500</v>
      </c>
      <c r="E217" s="50">
        <v>2102.9699999999998</v>
      </c>
      <c r="F217" s="2">
        <f t="shared" si="57"/>
        <v>3694413.5771999997</v>
      </c>
      <c r="G217" s="56">
        <v>678026.42</v>
      </c>
      <c r="H217" s="55">
        <v>341050</v>
      </c>
      <c r="I217" s="34">
        <f t="shared" si="46"/>
        <v>255787.5</v>
      </c>
      <c r="J217" s="35">
        <v>198435</v>
      </c>
      <c r="K217" s="35">
        <v>75062</v>
      </c>
      <c r="L217" s="35">
        <v>491147</v>
      </c>
      <c r="M217" s="35">
        <v>51186</v>
      </c>
      <c r="N217" s="2">
        <f t="shared" si="47"/>
        <v>1749643.92</v>
      </c>
      <c r="O217" s="4">
        <f t="shared" si="59"/>
        <v>1944770</v>
      </c>
      <c r="P217" s="52">
        <v>652</v>
      </c>
      <c r="Q217" s="52">
        <v>57</v>
      </c>
      <c r="R217" s="4">
        <f t="shared" si="48"/>
        <v>51658</v>
      </c>
      <c r="S217" s="6">
        <f t="shared" si="58"/>
        <v>176544.3315</v>
      </c>
      <c r="T217" s="57">
        <v>42113442</v>
      </c>
      <c r="U217" s="6">
        <f t="shared" si="49"/>
        <v>42113.442000000003</v>
      </c>
      <c r="V217" s="6">
        <f t="shared" si="50"/>
        <v>134430.88949999999</v>
      </c>
      <c r="W217" s="4">
        <f t="shared" si="51"/>
        <v>2688618</v>
      </c>
      <c r="X217" s="19">
        <f t="shared" si="52"/>
        <v>4685046</v>
      </c>
      <c r="Y217" s="20">
        <v>0</v>
      </c>
      <c r="Z217" s="18">
        <v>0</v>
      </c>
      <c r="AA217" s="4">
        <f t="shared" si="53"/>
        <v>4685046</v>
      </c>
      <c r="AB217" s="20"/>
      <c r="AC217" s="20"/>
      <c r="AD217" s="20"/>
      <c r="AE217" s="20"/>
      <c r="AF217" s="20"/>
      <c r="AG217" s="20"/>
      <c r="AH217" s="53">
        <v>0</v>
      </c>
      <c r="AI217" s="53">
        <v>0</v>
      </c>
      <c r="AJ217" s="22"/>
      <c r="AK217" s="28">
        <f t="shared" si="54"/>
        <v>4685046</v>
      </c>
      <c r="AL217" s="30" t="str">
        <f t="shared" si="55"/>
        <v xml:space="preserve"> </v>
      </c>
      <c r="AM217" s="30" t="str">
        <f t="shared" si="56"/>
        <v xml:space="preserve"> </v>
      </c>
    </row>
    <row r="218" spans="1:39" ht="17.100000000000001" customHeight="1">
      <c r="A218" s="8" t="s">
        <v>139</v>
      </c>
      <c r="B218" s="8" t="s">
        <v>496</v>
      </c>
      <c r="C218" s="8" t="s">
        <v>43</v>
      </c>
      <c r="D218" s="8" t="s">
        <v>501</v>
      </c>
      <c r="E218" s="50">
        <v>7962.73</v>
      </c>
      <c r="F218" s="2">
        <f t="shared" si="57"/>
        <v>13988605.5548</v>
      </c>
      <c r="G218" s="56">
        <v>4115010.5</v>
      </c>
      <c r="H218" s="55">
        <v>1289358</v>
      </c>
      <c r="I218" s="34">
        <f t="shared" si="46"/>
        <v>967018.5</v>
      </c>
      <c r="J218" s="35">
        <v>750319</v>
      </c>
      <c r="K218" s="35">
        <v>283596</v>
      </c>
      <c r="L218" s="35">
        <v>1852973</v>
      </c>
      <c r="M218" s="35">
        <v>51813</v>
      </c>
      <c r="N218" s="2">
        <f t="shared" si="47"/>
        <v>8020730</v>
      </c>
      <c r="O218" s="4">
        <f t="shared" si="59"/>
        <v>5967876</v>
      </c>
      <c r="P218" s="52">
        <v>2129</v>
      </c>
      <c r="Q218" s="52">
        <v>48</v>
      </c>
      <c r="R218" s="4">
        <f t="shared" si="48"/>
        <v>142047</v>
      </c>
      <c r="S218" s="6">
        <f t="shared" si="58"/>
        <v>668471.18350000004</v>
      </c>
      <c r="T218" s="57">
        <v>260568919</v>
      </c>
      <c r="U218" s="6">
        <f t="shared" si="49"/>
        <v>260568.91899999999</v>
      </c>
      <c r="V218" s="6">
        <f t="shared" si="50"/>
        <v>407902.26450000005</v>
      </c>
      <c r="W218" s="4">
        <f t="shared" si="51"/>
        <v>8158045</v>
      </c>
      <c r="X218" s="19">
        <f t="shared" si="52"/>
        <v>14267968</v>
      </c>
      <c r="Y218" s="20">
        <v>0</v>
      </c>
      <c r="Z218" s="18">
        <v>0</v>
      </c>
      <c r="AA218" s="4">
        <f t="shared" si="53"/>
        <v>14267968</v>
      </c>
      <c r="AB218" s="20"/>
      <c r="AC218" s="20"/>
      <c r="AD218" s="20"/>
      <c r="AE218" s="20"/>
      <c r="AF218" s="20"/>
      <c r="AG218" s="20"/>
      <c r="AH218" s="53">
        <v>0</v>
      </c>
      <c r="AI218" s="53">
        <v>0</v>
      </c>
      <c r="AJ218" s="22"/>
      <c r="AK218" s="28">
        <f t="shared" si="54"/>
        <v>14267968</v>
      </c>
      <c r="AL218" s="30" t="str">
        <f t="shared" si="55"/>
        <v xml:space="preserve"> </v>
      </c>
      <c r="AM218" s="30" t="str">
        <f t="shared" si="56"/>
        <v xml:space="preserve"> </v>
      </c>
    </row>
    <row r="219" spans="1:39" ht="17.100000000000001" customHeight="1">
      <c r="A219" s="8" t="s">
        <v>139</v>
      </c>
      <c r="B219" s="8" t="s">
        <v>496</v>
      </c>
      <c r="C219" s="8" t="s">
        <v>44</v>
      </c>
      <c r="D219" s="8" t="s">
        <v>502</v>
      </c>
      <c r="E219" s="50">
        <v>1186.56</v>
      </c>
      <c r="F219" s="2">
        <f t="shared" si="57"/>
        <v>2084501.1455999999</v>
      </c>
      <c r="G219" s="56">
        <v>590839.88</v>
      </c>
      <c r="H219" s="55">
        <v>199171</v>
      </c>
      <c r="I219" s="34">
        <f t="shared" si="46"/>
        <v>149378.25</v>
      </c>
      <c r="J219" s="35">
        <v>116058</v>
      </c>
      <c r="K219" s="35">
        <v>43591</v>
      </c>
      <c r="L219" s="35">
        <v>282479</v>
      </c>
      <c r="M219" s="35">
        <v>55654</v>
      </c>
      <c r="N219" s="2">
        <f t="shared" si="47"/>
        <v>1238000.1299999999</v>
      </c>
      <c r="O219" s="4">
        <f t="shared" si="59"/>
        <v>846501</v>
      </c>
      <c r="P219" s="52">
        <v>204</v>
      </c>
      <c r="Q219" s="52">
        <v>88</v>
      </c>
      <c r="R219" s="4">
        <f t="shared" si="48"/>
        <v>24953</v>
      </c>
      <c r="S219" s="6">
        <f t="shared" si="58"/>
        <v>99611.712</v>
      </c>
      <c r="T219" s="57">
        <v>37209420</v>
      </c>
      <c r="U219" s="6">
        <f t="shared" si="49"/>
        <v>37209.42</v>
      </c>
      <c r="V219" s="6">
        <f t="shared" si="50"/>
        <v>62402.292000000001</v>
      </c>
      <c r="W219" s="4">
        <f t="shared" si="51"/>
        <v>1248046</v>
      </c>
      <c r="X219" s="19">
        <f t="shared" si="52"/>
        <v>2119500</v>
      </c>
      <c r="Y219" s="20">
        <v>0</v>
      </c>
      <c r="Z219" s="18">
        <v>0</v>
      </c>
      <c r="AA219" s="4">
        <f t="shared" si="53"/>
        <v>2119500</v>
      </c>
      <c r="AB219" s="20"/>
      <c r="AC219" s="20"/>
      <c r="AD219" s="20"/>
      <c r="AE219" s="20"/>
      <c r="AF219" s="20"/>
      <c r="AG219" s="20"/>
      <c r="AH219" s="53">
        <v>0</v>
      </c>
      <c r="AI219" s="53">
        <v>0</v>
      </c>
      <c r="AJ219" s="22"/>
      <c r="AK219" s="28">
        <f t="shared" si="54"/>
        <v>2119500</v>
      </c>
      <c r="AL219" s="30" t="str">
        <f t="shared" si="55"/>
        <v xml:space="preserve"> </v>
      </c>
      <c r="AM219" s="30" t="str">
        <f t="shared" si="56"/>
        <v xml:space="preserve"> </v>
      </c>
    </row>
    <row r="220" spans="1:39" ht="17.100000000000001" customHeight="1">
      <c r="A220" s="8" t="s">
        <v>139</v>
      </c>
      <c r="B220" s="8" t="s">
        <v>496</v>
      </c>
      <c r="C220" s="8" t="s">
        <v>856</v>
      </c>
      <c r="D220" s="8" t="s">
        <v>499</v>
      </c>
      <c r="E220" s="50">
        <v>1486.36</v>
      </c>
      <c r="F220" s="2">
        <f t="shared" si="57"/>
        <v>2611177.7936</v>
      </c>
      <c r="G220" s="56">
        <v>897598.28</v>
      </c>
      <c r="H220" s="55">
        <v>220861</v>
      </c>
      <c r="I220" s="34">
        <f t="shared" si="46"/>
        <v>165645.75</v>
      </c>
      <c r="J220" s="35">
        <v>128580</v>
      </c>
      <c r="K220" s="35">
        <v>48503</v>
      </c>
      <c r="L220" s="35">
        <v>316453</v>
      </c>
      <c r="M220" s="35">
        <v>115887</v>
      </c>
      <c r="N220" s="2">
        <f t="shared" si="47"/>
        <v>1672667.03</v>
      </c>
      <c r="O220" s="4">
        <f t="shared" si="59"/>
        <v>938511</v>
      </c>
      <c r="P220" s="52">
        <v>459</v>
      </c>
      <c r="Q220" s="52">
        <v>95</v>
      </c>
      <c r="R220" s="4">
        <f t="shared" si="48"/>
        <v>60611</v>
      </c>
      <c r="S220" s="6">
        <f t="shared" si="58"/>
        <v>124779.92200000001</v>
      </c>
      <c r="T220" s="57">
        <v>55334757</v>
      </c>
      <c r="U220" s="6">
        <f t="shared" si="49"/>
        <v>55334.756999999998</v>
      </c>
      <c r="V220" s="6">
        <f t="shared" si="50"/>
        <v>69445.165000000008</v>
      </c>
      <c r="W220" s="4">
        <f t="shared" si="51"/>
        <v>1388903</v>
      </c>
      <c r="X220" s="19">
        <f t="shared" si="52"/>
        <v>2388025</v>
      </c>
      <c r="Y220" s="20">
        <v>0</v>
      </c>
      <c r="Z220" s="18">
        <v>0</v>
      </c>
      <c r="AA220" s="4">
        <f t="shared" si="53"/>
        <v>2388025</v>
      </c>
      <c r="AB220" s="20"/>
      <c r="AC220" s="20"/>
      <c r="AD220" s="20"/>
      <c r="AE220" s="20"/>
      <c r="AF220" s="20"/>
      <c r="AG220" s="20"/>
      <c r="AH220" s="53">
        <v>0</v>
      </c>
      <c r="AI220" s="53">
        <v>0</v>
      </c>
      <c r="AJ220" s="22"/>
      <c r="AK220" s="28">
        <f t="shared" si="54"/>
        <v>2388025</v>
      </c>
      <c r="AL220" s="30" t="str">
        <f t="shared" si="55"/>
        <v xml:space="preserve"> </v>
      </c>
      <c r="AM220" s="30" t="str">
        <f t="shared" si="56"/>
        <v xml:space="preserve"> </v>
      </c>
    </row>
    <row r="221" spans="1:39" ht="17.100000000000001" customHeight="1">
      <c r="A221" s="8" t="s">
        <v>45</v>
      </c>
      <c r="B221" s="8" t="s">
        <v>503</v>
      </c>
      <c r="C221" s="8" t="s">
        <v>190</v>
      </c>
      <c r="D221" s="8" t="s">
        <v>504</v>
      </c>
      <c r="E221" s="50">
        <v>294.06</v>
      </c>
      <c r="F221" s="2">
        <f t="shared" si="57"/>
        <v>516592.8456</v>
      </c>
      <c r="G221" s="56">
        <v>902393.91999999993</v>
      </c>
      <c r="H221" s="55">
        <v>58085</v>
      </c>
      <c r="I221" s="34">
        <f t="shared" si="46"/>
        <v>43563.75</v>
      </c>
      <c r="J221" s="35">
        <v>23933</v>
      </c>
      <c r="K221" s="35">
        <v>401227</v>
      </c>
      <c r="L221" s="35">
        <v>59924</v>
      </c>
      <c r="M221" s="35">
        <v>97042</v>
      </c>
      <c r="N221" s="2">
        <f t="shared" si="47"/>
        <v>1528083.67</v>
      </c>
      <c r="O221" s="4">
        <f t="shared" si="59"/>
        <v>0</v>
      </c>
      <c r="P221" s="52">
        <v>105</v>
      </c>
      <c r="Q221" s="52">
        <v>108</v>
      </c>
      <c r="R221" s="4">
        <f t="shared" si="48"/>
        <v>15763</v>
      </c>
      <c r="S221" s="6">
        <f t="shared" si="58"/>
        <v>24686.337</v>
      </c>
      <c r="T221" s="57">
        <v>56434892</v>
      </c>
      <c r="U221" s="6">
        <f t="shared" si="49"/>
        <v>56434.892</v>
      </c>
      <c r="V221" s="6">
        <f t="shared" si="50"/>
        <v>0</v>
      </c>
      <c r="W221" s="4">
        <f t="shared" si="51"/>
        <v>0</v>
      </c>
      <c r="X221" s="19">
        <f t="shared" si="52"/>
        <v>15763</v>
      </c>
      <c r="Y221" s="20">
        <v>0</v>
      </c>
      <c r="Z221" s="18">
        <v>0</v>
      </c>
      <c r="AA221" s="4">
        <f t="shared" si="53"/>
        <v>15763</v>
      </c>
      <c r="AB221" s="20"/>
      <c r="AC221" s="20"/>
      <c r="AD221" s="20"/>
      <c r="AE221" s="20"/>
      <c r="AF221" s="20"/>
      <c r="AG221" s="20"/>
      <c r="AH221" s="53">
        <v>0</v>
      </c>
      <c r="AI221" s="53">
        <v>0</v>
      </c>
      <c r="AJ221" s="22"/>
      <c r="AK221" s="28">
        <f t="shared" si="54"/>
        <v>15763</v>
      </c>
      <c r="AL221" s="30">
        <f t="shared" si="55"/>
        <v>1</v>
      </c>
      <c r="AM221" s="30">
        <f t="shared" si="56"/>
        <v>1</v>
      </c>
    </row>
    <row r="222" spans="1:39" ht="17.100000000000001" customHeight="1">
      <c r="A222" s="8" t="s">
        <v>45</v>
      </c>
      <c r="B222" s="8" t="s">
        <v>503</v>
      </c>
      <c r="C222" s="8" t="s">
        <v>96</v>
      </c>
      <c r="D222" s="8" t="s">
        <v>505</v>
      </c>
      <c r="E222" s="50">
        <v>485.97</v>
      </c>
      <c r="F222" s="2">
        <f t="shared" si="57"/>
        <v>853732.65720000002</v>
      </c>
      <c r="G222" s="56">
        <v>772204.17</v>
      </c>
      <c r="H222" s="55">
        <v>92435</v>
      </c>
      <c r="I222" s="34">
        <f t="shared" si="46"/>
        <v>69326.25</v>
      </c>
      <c r="J222" s="35">
        <v>38571</v>
      </c>
      <c r="K222" s="35">
        <v>644730</v>
      </c>
      <c r="L222" s="35">
        <v>94702</v>
      </c>
      <c r="M222" s="35">
        <v>86893</v>
      </c>
      <c r="N222" s="2">
        <f t="shared" si="47"/>
        <v>1706426.42</v>
      </c>
      <c r="O222" s="4">
        <f t="shared" si="59"/>
        <v>0</v>
      </c>
      <c r="P222" s="52">
        <v>212</v>
      </c>
      <c r="Q222" s="52">
        <v>99</v>
      </c>
      <c r="R222" s="4">
        <f t="shared" si="48"/>
        <v>29173</v>
      </c>
      <c r="S222" s="6">
        <f t="shared" si="58"/>
        <v>40797.181499999999</v>
      </c>
      <c r="T222" s="57">
        <v>47368576</v>
      </c>
      <c r="U222" s="6">
        <f t="shared" si="49"/>
        <v>47368.576000000001</v>
      </c>
      <c r="V222" s="6">
        <f t="shared" si="50"/>
        <v>0</v>
      </c>
      <c r="W222" s="4">
        <f t="shared" si="51"/>
        <v>0</v>
      </c>
      <c r="X222" s="19">
        <f t="shared" si="52"/>
        <v>29173</v>
      </c>
      <c r="Y222" s="20">
        <v>0</v>
      </c>
      <c r="Z222" s="18">
        <v>0</v>
      </c>
      <c r="AA222" s="4">
        <f t="shared" si="53"/>
        <v>29173</v>
      </c>
      <c r="AB222" s="20"/>
      <c r="AC222" s="20"/>
      <c r="AD222" s="20"/>
      <c r="AE222" s="20"/>
      <c r="AF222" s="20"/>
      <c r="AG222" s="20"/>
      <c r="AH222" s="53">
        <v>24</v>
      </c>
      <c r="AI222" s="53">
        <v>0</v>
      </c>
      <c r="AJ222" s="22"/>
      <c r="AK222" s="28">
        <f t="shared" si="54"/>
        <v>29197</v>
      </c>
      <c r="AL222" s="30">
        <f t="shared" si="55"/>
        <v>1</v>
      </c>
      <c r="AM222" s="30">
        <f t="shared" si="56"/>
        <v>1</v>
      </c>
    </row>
    <row r="223" spans="1:39" ht="17.100000000000001" customHeight="1">
      <c r="A223" s="8" t="s">
        <v>45</v>
      </c>
      <c r="B223" s="8" t="s">
        <v>503</v>
      </c>
      <c r="C223" s="8" t="s">
        <v>56</v>
      </c>
      <c r="D223" s="8" t="s">
        <v>506</v>
      </c>
      <c r="E223" s="50">
        <v>2386.38</v>
      </c>
      <c r="F223" s="2">
        <f t="shared" si="57"/>
        <v>4192296.9288000003</v>
      </c>
      <c r="G223" s="56">
        <v>1808402.67</v>
      </c>
      <c r="H223" s="55">
        <v>559410</v>
      </c>
      <c r="I223" s="34">
        <f t="shared" si="46"/>
        <v>419557.5</v>
      </c>
      <c r="J223" s="35">
        <v>230907</v>
      </c>
      <c r="K223" s="35">
        <v>3842242</v>
      </c>
      <c r="L223" s="35">
        <v>563447</v>
      </c>
      <c r="M223" s="35">
        <v>137686</v>
      </c>
      <c r="N223" s="2">
        <f t="shared" si="47"/>
        <v>7002242.1699999999</v>
      </c>
      <c r="O223" s="4">
        <f t="shared" si="59"/>
        <v>0</v>
      </c>
      <c r="P223" s="52">
        <v>536</v>
      </c>
      <c r="Q223" s="52">
        <v>75</v>
      </c>
      <c r="R223" s="4">
        <f t="shared" si="48"/>
        <v>55878</v>
      </c>
      <c r="S223" s="6">
        <f t="shared" si="58"/>
        <v>200336.601</v>
      </c>
      <c r="T223" s="57">
        <v>112743309</v>
      </c>
      <c r="U223" s="6">
        <f t="shared" si="49"/>
        <v>112743.30899999999</v>
      </c>
      <c r="V223" s="6">
        <f t="shared" si="50"/>
        <v>87593.292000000001</v>
      </c>
      <c r="W223" s="4">
        <f t="shared" si="51"/>
        <v>1751866</v>
      </c>
      <c r="X223" s="19">
        <f t="shared" si="52"/>
        <v>1807744</v>
      </c>
      <c r="Y223" s="20">
        <v>0</v>
      </c>
      <c r="Z223" s="18">
        <v>0</v>
      </c>
      <c r="AA223" s="4">
        <f t="shared" si="53"/>
        <v>1807744</v>
      </c>
      <c r="AB223" s="20"/>
      <c r="AC223" s="20"/>
      <c r="AD223" s="20"/>
      <c r="AE223" s="20"/>
      <c r="AF223" s="20"/>
      <c r="AG223" s="20"/>
      <c r="AH223" s="53">
        <v>0</v>
      </c>
      <c r="AI223" s="53">
        <v>0</v>
      </c>
      <c r="AJ223" s="22"/>
      <c r="AK223" s="28">
        <f t="shared" si="54"/>
        <v>1807744</v>
      </c>
      <c r="AL223" s="30">
        <f t="shared" si="55"/>
        <v>1</v>
      </c>
      <c r="AM223" s="30" t="str">
        <f t="shared" si="56"/>
        <v xml:space="preserve"> </v>
      </c>
    </row>
    <row r="224" spans="1:39" ht="17.100000000000001" customHeight="1">
      <c r="A224" s="8" t="s">
        <v>45</v>
      </c>
      <c r="B224" s="8" t="s">
        <v>503</v>
      </c>
      <c r="C224" s="8" t="s">
        <v>13</v>
      </c>
      <c r="D224" s="8" t="s">
        <v>507</v>
      </c>
      <c r="E224" s="50">
        <v>1568.14</v>
      </c>
      <c r="F224" s="2">
        <f t="shared" si="57"/>
        <v>2754845.6264</v>
      </c>
      <c r="G224" s="56">
        <v>1181015.44</v>
      </c>
      <c r="H224" s="55">
        <v>340940</v>
      </c>
      <c r="I224" s="34">
        <f t="shared" si="46"/>
        <v>255705</v>
      </c>
      <c r="J224" s="35">
        <v>140676</v>
      </c>
      <c r="K224" s="35">
        <v>2344552</v>
      </c>
      <c r="L224" s="35">
        <v>345110</v>
      </c>
      <c r="M224" s="35">
        <v>126758</v>
      </c>
      <c r="N224" s="2">
        <f t="shared" si="47"/>
        <v>4393816.4399999995</v>
      </c>
      <c r="O224" s="4">
        <f t="shared" si="59"/>
        <v>0</v>
      </c>
      <c r="P224" s="52">
        <v>434</v>
      </c>
      <c r="Q224" s="52">
        <v>86</v>
      </c>
      <c r="R224" s="4">
        <f t="shared" si="48"/>
        <v>51880</v>
      </c>
      <c r="S224" s="6">
        <f t="shared" si="58"/>
        <v>131645.353</v>
      </c>
      <c r="T224" s="57">
        <v>74090653</v>
      </c>
      <c r="U224" s="6">
        <f t="shared" si="49"/>
        <v>74090.653000000006</v>
      </c>
      <c r="V224" s="6">
        <f t="shared" si="50"/>
        <v>57554.7</v>
      </c>
      <c r="W224" s="4">
        <f t="shared" si="51"/>
        <v>1151094</v>
      </c>
      <c r="X224" s="19">
        <f t="shared" si="52"/>
        <v>1202974</v>
      </c>
      <c r="Y224" s="20">
        <v>0</v>
      </c>
      <c r="Z224" s="18">
        <v>0</v>
      </c>
      <c r="AA224" s="4">
        <f t="shared" si="53"/>
        <v>1202974</v>
      </c>
      <c r="AB224" s="20"/>
      <c r="AC224" s="20"/>
      <c r="AD224" s="20"/>
      <c r="AE224" s="20"/>
      <c r="AF224" s="20"/>
      <c r="AG224" s="20"/>
      <c r="AH224" s="53">
        <v>0</v>
      </c>
      <c r="AI224" s="53">
        <v>0</v>
      </c>
      <c r="AJ224" s="22"/>
      <c r="AK224" s="28">
        <f t="shared" si="54"/>
        <v>1202974</v>
      </c>
      <c r="AL224" s="30">
        <f t="shared" si="55"/>
        <v>1</v>
      </c>
      <c r="AM224" s="30" t="str">
        <f t="shared" si="56"/>
        <v xml:space="preserve"> </v>
      </c>
    </row>
    <row r="225" spans="1:39" ht="17.100000000000001" customHeight="1">
      <c r="A225" s="8" t="s">
        <v>45</v>
      </c>
      <c r="B225" s="8" t="s">
        <v>503</v>
      </c>
      <c r="C225" s="8" t="s">
        <v>185</v>
      </c>
      <c r="D225" s="8" t="s">
        <v>508</v>
      </c>
      <c r="E225" s="50">
        <v>910.55</v>
      </c>
      <c r="F225" s="2">
        <f t="shared" si="57"/>
        <v>1599617.818</v>
      </c>
      <c r="G225" s="56">
        <v>1674418.51</v>
      </c>
      <c r="H225" s="55">
        <v>196058</v>
      </c>
      <c r="I225" s="34">
        <f t="shared" si="46"/>
        <v>147043.5</v>
      </c>
      <c r="J225" s="35">
        <v>80922</v>
      </c>
      <c r="K225" s="35">
        <v>1346823</v>
      </c>
      <c r="L225" s="35">
        <v>197504</v>
      </c>
      <c r="M225" s="35">
        <v>93298</v>
      </c>
      <c r="N225" s="2">
        <f t="shared" si="47"/>
        <v>3540009.01</v>
      </c>
      <c r="O225" s="4">
        <f t="shared" si="59"/>
        <v>0</v>
      </c>
      <c r="P225" s="52">
        <v>425</v>
      </c>
      <c r="Q225" s="52">
        <v>68</v>
      </c>
      <c r="R225" s="4">
        <f t="shared" si="48"/>
        <v>40171</v>
      </c>
      <c r="S225" s="6">
        <f t="shared" si="58"/>
        <v>76440.672500000001</v>
      </c>
      <c r="T225" s="57">
        <v>108384052</v>
      </c>
      <c r="U225" s="6">
        <f t="shared" si="49"/>
        <v>108384.052</v>
      </c>
      <c r="V225" s="6">
        <f t="shared" si="50"/>
        <v>0</v>
      </c>
      <c r="W225" s="4">
        <f t="shared" si="51"/>
        <v>0</v>
      </c>
      <c r="X225" s="19">
        <f t="shared" si="52"/>
        <v>40171</v>
      </c>
      <c r="Y225" s="20">
        <v>0</v>
      </c>
      <c r="Z225" s="18">
        <v>0</v>
      </c>
      <c r="AA225" s="4">
        <f t="shared" si="53"/>
        <v>40171</v>
      </c>
      <c r="AB225" s="20"/>
      <c r="AC225" s="20"/>
      <c r="AD225" s="20"/>
      <c r="AE225" s="20"/>
      <c r="AF225" s="20"/>
      <c r="AG225" s="20"/>
      <c r="AH225" s="53">
        <v>0</v>
      </c>
      <c r="AI225" s="53">
        <v>0</v>
      </c>
      <c r="AJ225" s="22"/>
      <c r="AK225" s="28">
        <f t="shared" si="54"/>
        <v>40171</v>
      </c>
      <c r="AL225" s="30">
        <f t="shared" si="55"/>
        <v>1</v>
      </c>
      <c r="AM225" s="30">
        <f t="shared" si="56"/>
        <v>1</v>
      </c>
    </row>
    <row r="226" spans="1:39" ht="17.100000000000001" customHeight="1">
      <c r="A226" s="8" t="s">
        <v>45</v>
      </c>
      <c r="B226" s="8" t="s">
        <v>503</v>
      </c>
      <c r="C226" s="8" t="s">
        <v>97</v>
      </c>
      <c r="D226" s="8" t="s">
        <v>509</v>
      </c>
      <c r="E226" s="50">
        <v>594.86</v>
      </c>
      <c r="F226" s="2">
        <f t="shared" si="57"/>
        <v>1045026.2536000001</v>
      </c>
      <c r="G226" s="56">
        <v>1324744.8500000001</v>
      </c>
      <c r="H226" s="55">
        <v>140907</v>
      </c>
      <c r="I226" s="34">
        <f t="shared" si="46"/>
        <v>105680.25</v>
      </c>
      <c r="J226" s="35">
        <v>58198</v>
      </c>
      <c r="K226" s="35">
        <v>965935</v>
      </c>
      <c r="L226" s="35">
        <v>140695</v>
      </c>
      <c r="M226" s="35">
        <v>57980</v>
      </c>
      <c r="N226" s="2">
        <f t="shared" si="47"/>
        <v>2653233.1</v>
      </c>
      <c r="O226" s="4">
        <f t="shared" si="59"/>
        <v>0</v>
      </c>
      <c r="P226" s="52">
        <v>177</v>
      </c>
      <c r="Q226" s="52">
        <v>92</v>
      </c>
      <c r="R226" s="4">
        <f t="shared" si="48"/>
        <v>22635</v>
      </c>
      <c r="S226" s="6">
        <f t="shared" si="58"/>
        <v>49938.497000000003</v>
      </c>
      <c r="T226" s="57">
        <v>81824883</v>
      </c>
      <c r="U226" s="6">
        <f t="shared" si="49"/>
        <v>81824.883000000002</v>
      </c>
      <c r="V226" s="6">
        <f t="shared" si="50"/>
        <v>0</v>
      </c>
      <c r="W226" s="4">
        <f t="shared" si="51"/>
        <v>0</v>
      </c>
      <c r="X226" s="19">
        <f t="shared" si="52"/>
        <v>22635</v>
      </c>
      <c r="Y226" s="20">
        <v>0</v>
      </c>
      <c r="Z226" s="18">
        <v>0</v>
      </c>
      <c r="AA226" s="4">
        <f t="shared" si="53"/>
        <v>22635</v>
      </c>
      <c r="AB226" s="20"/>
      <c r="AC226" s="20"/>
      <c r="AD226" s="20"/>
      <c r="AE226" s="20"/>
      <c r="AF226" s="20"/>
      <c r="AG226" s="20"/>
      <c r="AH226" s="53">
        <v>0</v>
      </c>
      <c r="AI226" s="53">
        <v>0</v>
      </c>
      <c r="AJ226" s="22"/>
      <c r="AK226" s="28">
        <f t="shared" si="54"/>
        <v>22635</v>
      </c>
      <c r="AL226" s="30">
        <f t="shared" si="55"/>
        <v>1</v>
      </c>
      <c r="AM226" s="30">
        <f t="shared" si="56"/>
        <v>1</v>
      </c>
    </row>
    <row r="227" spans="1:39" ht="17.100000000000001" customHeight="1">
      <c r="A227" s="8" t="s">
        <v>205</v>
      </c>
      <c r="B227" s="8" t="s">
        <v>510</v>
      </c>
      <c r="C227" s="8" t="s">
        <v>51</v>
      </c>
      <c r="D227" s="8" t="s">
        <v>511</v>
      </c>
      <c r="E227" s="50">
        <v>1305.45</v>
      </c>
      <c r="F227" s="2">
        <f t="shared" si="57"/>
        <v>2293362.3420000002</v>
      </c>
      <c r="G227" s="56">
        <v>444034.32</v>
      </c>
      <c r="H227" s="55">
        <v>186887</v>
      </c>
      <c r="I227" s="34">
        <f t="shared" si="46"/>
        <v>140165.25</v>
      </c>
      <c r="J227" s="35">
        <v>123574</v>
      </c>
      <c r="K227" s="35">
        <v>14118</v>
      </c>
      <c r="L227" s="35">
        <v>305283</v>
      </c>
      <c r="M227" s="35">
        <v>67417</v>
      </c>
      <c r="N227" s="2">
        <f t="shared" si="47"/>
        <v>1094591.57</v>
      </c>
      <c r="O227" s="4">
        <f t="shared" si="59"/>
        <v>1198771</v>
      </c>
      <c r="P227" s="52">
        <v>312</v>
      </c>
      <c r="Q227" s="52">
        <v>81</v>
      </c>
      <c r="R227" s="4">
        <f t="shared" si="48"/>
        <v>35128</v>
      </c>
      <c r="S227" s="6">
        <f t="shared" si="58"/>
        <v>109592.5275</v>
      </c>
      <c r="T227" s="57">
        <v>27258092</v>
      </c>
      <c r="U227" s="6">
        <f t="shared" si="49"/>
        <v>27258.092000000001</v>
      </c>
      <c r="V227" s="6">
        <f t="shared" si="50"/>
        <v>82334.435499999992</v>
      </c>
      <c r="W227" s="4">
        <f t="shared" si="51"/>
        <v>1646689</v>
      </c>
      <c r="X227" s="19">
        <f t="shared" si="52"/>
        <v>2880588</v>
      </c>
      <c r="Y227" s="20">
        <v>0</v>
      </c>
      <c r="Z227" s="18">
        <v>0</v>
      </c>
      <c r="AA227" s="4">
        <f t="shared" si="53"/>
        <v>2880588</v>
      </c>
      <c r="AB227" s="20"/>
      <c r="AC227" s="20"/>
      <c r="AD227" s="20"/>
      <c r="AE227" s="20"/>
      <c r="AF227" s="20"/>
      <c r="AG227" s="20"/>
      <c r="AH227" s="53">
        <v>0</v>
      </c>
      <c r="AI227" s="53">
        <v>0</v>
      </c>
      <c r="AJ227" s="22"/>
      <c r="AK227" s="28">
        <f t="shared" si="54"/>
        <v>2880588</v>
      </c>
      <c r="AL227" s="30" t="str">
        <f t="shared" si="55"/>
        <v xml:space="preserve"> </v>
      </c>
      <c r="AM227" s="30" t="str">
        <f t="shared" si="56"/>
        <v xml:space="preserve"> </v>
      </c>
    </row>
    <row r="228" spans="1:39" ht="17.100000000000001" customHeight="1">
      <c r="A228" s="8" t="s">
        <v>205</v>
      </c>
      <c r="B228" s="8" t="s">
        <v>510</v>
      </c>
      <c r="C228" s="8" t="s">
        <v>190</v>
      </c>
      <c r="D228" s="8" t="s">
        <v>512</v>
      </c>
      <c r="E228" s="50">
        <v>202.66</v>
      </c>
      <c r="F228" s="2">
        <f t="shared" si="57"/>
        <v>356024.9816</v>
      </c>
      <c r="G228" s="56">
        <v>126970.21</v>
      </c>
      <c r="H228" s="55">
        <v>28335</v>
      </c>
      <c r="I228" s="34">
        <f t="shared" si="46"/>
        <v>21251.25</v>
      </c>
      <c r="J228" s="35">
        <v>18732</v>
      </c>
      <c r="K228" s="35">
        <v>2143</v>
      </c>
      <c r="L228" s="35">
        <v>44784</v>
      </c>
      <c r="M228" s="35">
        <v>47262</v>
      </c>
      <c r="N228" s="2">
        <f t="shared" si="47"/>
        <v>261142.46000000002</v>
      </c>
      <c r="O228" s="4">
        <f t="shared" si="59"/>
        <v>94883</v>
      </c>
      <c r="P228" s="52">
        <v>47</v>
      </c>
      <c r="Q228" s="52">
        <v>167</v>
      </c>
      <c r="R228" s="4">
        <f t="shared" si="48"/>
        <v>10910</v>
      </c>
      <c r="S228" s="6">
        <f t="shared" si="58"/>
        <v>17013.307000000001</v>
      </c>
      <c r="T228" s="57">
        <v>7649695</v>
      </c>
      <c r="U228" s="6">
        <f t="shared" si="49"/>
        <v>7649.6949999999997</v>
      </c>
      <c r="V228" s="6">
        <f t="shared" si="50"/>
        <v>9363.612000000001</v>
      </c>
      <c r="W228" s="4">
        <f t="shared" si="51"/>
        <v>187272</v>
      </c>
      <c r="X228" s="19">
        <f t="shared" si="52"/>
        <v>293065</v>
      </c>
      <c r="Y228" s="20">
        <v>0</v>
      </c>
      <c r="Z228" s="18">
        <v>0</v>
      </c>
      <c r="AA228" s="4">
        <f t="shared" si="53"/>
        <v>293065</v>
      </c>
      <c r="AB228" s="20"/>
      <c r="AC228" s="20"/>
      <c r="AD228" s="20"/>
      <c r="AE228" s="20"/>
      <c r="AF228" s="20"/>
      <c r="AG228" s="20"/>
      <c r="AH228" s="53">
        <v>0</v>
      </c>
      <c r="AI228" s="53">
        <v>0</v>
      </c>
      <c r="AJ228" s="22"/>
      <c r="AK228" s="28">
        <f t="shared" si="54"/>
        <v>293065</v>
      </c>
      <c r="AL228" s="30" t="str">
        <f t="shared" si="55"/>
        <v xml:space="preserve"> </v>
      </c>
      <c r="AM228" s="30" t="str">
        <f t="shared" si="56"/>
        <v xml:space="preserve"> </v>
      </c>
    </row>
    <row r="229" spans="1:39" ht="17.100000000000001" customHeight="1">
      <c r="A229" s="8" t="s">
        <v>205</v>
      </c>
      <c r="B229" s="8" t="s">
        <v>510</v>
      </c>
      <c r="C229" s="8" t="s">
        <v>96</v>
      </c>
      <c r="D229" s="8" t="s">
        <v>513</v>
      </c>
      <c r="E229" s="50">
        <v>575.79</v>
      </c>
      <c r="F229" s="2">
        <f t="shared" si="57"/>
        <v>1011524.8404</v>
      </c>
      <c r="G229" s="56">
        <v>599330.93999999994</v>
      </c>
      <c r="H229" s="55">
        <v>56123</v>
      </c>
      <c r="I229" s="34">
        <f t="shared" si="46"/>
        <v>42092.25</v>
      </c>
      <c r="J229" s="35">
        <v>37095</v>
      </c>
      <c r="K229" s="35">
        <v>4247</v>
      </c>
      <c r="L229" s="35">
        <v>91800</v>
      </c>
      <c r="M229" s="35">
        <v>121410</v>
      </c>
      <c r="N229" s="2">
        <f t="shared" si="47"/>
        <v>895975.19</v>
      </c>
      <c r="O229" s="4">
        <f t="shared" si="59"/>
        <v>115550</v>
      </c>
      <c r="P229" s="52">
        <v>113</v>
      </c>
      <c r="Q229" s="52">
        <v>167</v>
      </c>
      <c r="R229" s="4">
        <f t="shared" si="48"/>
        <v>26231</v>
      </c>
      <c r="S229" s="6">
        <f t="shared" si="58"/>
        <v>48337.570500000002</v>
      </c>
      <c r="T229" s="57">
        <v>35949544</v>
      </c>
      <c r="U229" s="6">
        <f t="shared" si="49"/>
        <v>35949.544000000002</v>
      </c>
      <c r="V229" s="6">
        <f t="shared" si="50"/>
        <v>12388.0265</v>
      </c>
      <c r="W229" s="4">
        <f t="shared" si="51"/>
        <v>247761</v>
      </c>
      <c r="X229" s="19">
        <f t="shared" si="52"/>
        <v>389542</v>
      </c>
      <c r="Y229" s="20">
        <v>0</v>
      </c>
      <c r="Z229" s="18">
        <v>0</v>
      </c>
      <c r="AA229" s="4">
        <f t="shared" si="53"/>
        <v>389542</v>
      </c>
      <c r="AB229" s="20"/>
      <c r="AC229" s="20"/>
      <c r="AD229" s="20"/>
      <c r="AE229" s="20"/>
      <c r="AF229" s="20"/>
      <c r="AG229" s="20"/>
      <c r="AH229" s="53">
        <v>0</v>
      </c>
      <c r="AI229" s="53">
        <v>0</v>
      </c>
      <c r="AJ229" s="22"/>
      <c r="AK229" s="28">
        <f t="shared" si="54"/>
        <v>389542</v>
      </c>
      <c r="AL229" s="30" t="str">
        <f t="shared" si="55"/>
        <v xml:space="preserve"> </v>
      </c>
      <c r="AM229" s="30" t="str">
        <f t="shared" si="56"/>
        <v xml:space="preserve"> </v>
      </c>
    </row>
    <row r="230" spans="1:39" ht="17.100000000000001" customHeight="1">
      <c r="A230" s="8" t="s">
        <v>205</v>
      </c>
      <c r="B230" s="8" t="s">
        <v>510</v>
      </c>
      <c r="C230" s="8" t="s">
        <v>207</v>
      </c>
      <c r="D230" s="8" t="s">
        <v>514</v>
      </c>
      <c r="E230" s="50">
        <v>966.69</v>
      </c>
      <c r="F230" s="2">
        <f t="shared" si="57"/>
        <v>1698242.3244</v>
      </c>
      <c r="G230" s="56">
        <v>450571.49</v>
      </c>
      <c r="H230" s="55">
        <v>101956</v>
      </c>
      <c r="I230" s="34">
        <f t="shared" si="46"/>
        <v>76467</v>
      </c>
      <c r="J230" s="35">
        <v>67406</v>
      </c>
      <c r="K230" s="35">
        <v>7707</v>
      </c>
      <c r="L230" s="35">
        <v>165809</v>
      </c>
      <c r="M230" s="35">
        <v>115837</v>
      </c>
      <c r="N230" s="2">
        <f t="shared" si="47"/>
        <v>883797.49</v>
      </c>
      <c r="O230" s="4">
        <f t="shared" si="59"/>
        <v>814445</v>
      </c>
      <c r="P230" s="52">
        <v>250</v>
      </c>
      <c r="Q230" s="52">
        <v>134</v>
      </c>
      <c r="R230" s="4">
        <f t="shared" si="48"/>
        <v>46565</v>
      </c>
      <c r="S230" s="6">
        <f t="shared" si="58"/>
        <v>81153.625499999995</v>
      </c>
      <c r="T230" s="57">
        <v>27011120</v>
      </c>
      <c r="U230" s="6">
        <f t="shared" si="49"/>
        <v>27011.119999999999</v>
      </c>
      <c r="V230" s="6">
        <f t="shared" si="50"/>
        <v>54142.505499999999</v>
      </c>
      <c r="W230" s="4">
        <f t="shared" si="51"/>
        <v>1082850</v>
      </c>
      <c r="X230" s="19">
        <f t="shared" si="52"/>
        <v>1943860</v>
      </c>
      <c r="Y230" s="20">
        <v>0</v>
      </c>
      <c r="Z230" s="18">
        <v>0</v>
      </c>
      <c r="AA230" s="4">
        <f t="shared" si="53"/>
        <v>1943860</v>
      </c>
      <c r="AB230" s="20"/>
      <c r="AC230" s="20"/>
      <c r="AD230" s="20"/>
      <c r="AE230" s="20"/>
      <c r="AF230" s="20"/>
      <c r="AG230" s="20"/>
      <c r="AH230" s="53">
        <v>0</v>
      </c>
      <c r="AI230" s="53">
        <v>0</v>
      </c>
      <c r="AJ230" s="22"/>
      <c r="AK230" s="28">
        <f t="shared" si="54"/>
        <v>1943860</v>
      </c>
      <c r="AL230" s="30" t="str">
        <f t="shared" si="55"/>
        <v xml:space="preserve"> </v>
      </c>
      <c r="AM230" s="30" t="str">
        <f t="shared" si="56"/>
        <v xml:space="preserve"> </v>
      </c>
    </row>
    <row r="231" spans="1:39" ht="17.100000000000001" customHeight="1">
      <c r="A231" s="8" t="s">
        <v>76</v>
      </c>
      <c r="B231" s="8" t="s">
        <v>515</v>
      </c>
      <c r="C231" s="8" t="s">
        <v>51</v>
      </c>
      <c r="D231" s="8" t="s">
        <v>516</v>
      </c>
      <c r="E231" s="50">
        <v>1386.03</v>
      </c>
      <c r="F231" s="2">
        <f t="shared" si="57"/>
        <v>2434922.0628</v>
      </c>
      <c r="G231" s="56">
        <v>425198.35</v>
      </c>
      <c r="H231" s="55">
        <v>141255</v>
      </c>
      <c r="I231" s="34">
        <f t="shared" si="46"/>
        <v>105941.25</v>
      </c>
      <c r="J231" s="35">
        <v>131949</v>
      </c>
      <c r="K231" s="35">
        <v>304412</v>
      </c>
      <c r="L231" s="35">
        <v>327690</v>
      </c>
      <c r="M231" s="35">
        <v>84925</v>
      </c>
      <c r="N231" s="2">
        <f t="shared" si="47"/>
        <v>1380115.6</v>
      </c>
      <c r="O231" s="4">
        <f t="shared" si="59"/>
        <v>1054806</v>
      </c>
      <c r="P231" s="52">
        <v>687</v>
      </c>
      <c r="Q231" s="52">
        <v>68</v>
      </c>
      <c r="R231" s="4">
        <f t="shared" si="48"/>
        <v>64935</v>
      </c>
      <c r="S231" s="6">
        <f t="shared" si="58"/>
        <v>116357.2185</v>
      </c>
      <c r="T231" s="57">
        <v>27449861</v>
      </c>
      <c r="U231" s="6">
        <f t="shared" si="49"/>
        <v>27449.861000000001</v>
      </c>
      <c r="V231" s="6">
        <f t="shared" si="50"/>
        <v>88907.357499999998</v>
      </c>
      <c r="W231" s="4">
        <f t="shared" si="51"/>
        <v>1778147</v>
      </c>
      <c r="X231" s="19">
        <f t="shared" si="52"/>
        <v>2897888</v>
      </c>
      <c r="Y231" s="20">
        <v>0</v>
      </c>
      <c r="Z231" s="18">
        <v>0</v>
      </c>
      <c r="AA231" s="4">
        <f t="shared" si="53"/>
        <v>2897888</v>
      </c>
      <c r="AB231" s="20"/>
      <c r="AC231" s="20"/>
      <c r="AD231" s="20"/>
      <c r="AE231" s="20"/>
      <c r="AF231" s="20"/>
      <c r="AG231" s="20"/>
      <c r="AH231" s="53">
        <v>0</v>
      </c>
      <c r="AI231" s="53">
        <v>0</v>
      </c>
      <c r="AJ231" s="22"/>
      <c r="AK231" s="28">
        <f t="shared" si="54"/>
        <v>2897888</v>
      </c>
      <c r="AL231" s="30" t="str">
        <f t="shared" si="55"/>
        <v xml:space="preserve"> </v>
      </c>
      <c r="AM231" s="30" t="str">
        <f t="shared" si="56"/>
        <v xml:space="preserve"> </v>
      </c>
    </row>
    <row r="232" spans="1:39" ht="17.100000000000001" customHeight="1">
      <c r="A232" s="8" t="s">
        <v>76</v>
      </c>
      <c r="B232" s="8" t="s">
        <v>515</v>
      </c>
      <c r="C232" s="8" t="s">
        <v>190</v>
      </c>
      <c r="D232" s="8" t="s">
        <v>517</v>
      </c>
      <c r="E232" s="50">
        <v>553.25</v>
      </c>
      <c r="F232" s="2">
        <f t="shared" si="57"/>
        <v>971927.47</v>
      </c>
      <c r="G232" s="56">
        <v>188972.78</v>
      </c>
      <c r="H232" s="55">
        <v>50999</v>
      </c>
      <c r="I232" s="34">
        <f t="shared" si="46"/>
        <v>38249.25</v>
      </c>
      <c r="J232" s="35">
        <v>47945</v>
      </c>
      <c r="K232" s="35">
        <v>110179</v>
      </c>
      <c r="L232" s="35">
        <v>115903</v>
      </c>
      <c r="M232" s="35">
        <v>25859</v>
      </c>
      <c r="N232" s="2">
        <f t="shared" si="47"/>
        <v>527108.03</v>
      </c>
      <c r="O232" s="4">
        <f t="shared" si="59"/>
        <v>444819</v>
      </c>
      <c r="P232" s="52">
        <v>269</v>
      </c>
      <c r="Q232" s="52">
        <v>84</v>
      </c>
      <c r="R232" s="4">
        <f t="shared" si="48"/>
        <v>31408</v>
      </c>
      <c r="S232" s="6">
        <f t="shared" si="58"/>
        <v>46445.337500000001</v>
      </c>
      <c r="T232" s="57">
        <v>12129213</v>
      </c>
      <c r="U232" s="6">
        <f t="shared" si="49"/>
        <v>12129.213</v>
      </c>
      <c r="V232" s="6">
        <f t="shared" si="50"/>
        <v>34316.124500000005</v>
      </c>
      <c r="W232" s="4">
        <f t="shared" si="51"/>
        <v>686322</v>
      </c>
      <c r="X232" s="19">
        <f t="shared" si="52"/>
        <v>1162549</v>
      </c>
      <c r="Y232" s="20">
        <v>0</v>
      </c>
      <c r="Z232" s="18">
        <v>0</v>
      </c>
      <c r="AA232" s="4">
        <f t="shared" si="53"/>
        <v>1162549</v>
      </c>
      <c r="AB232" s="20"/>
      <c r="AC232" s="20"/>
      <c r="AD232" s="20"/>
      <c r="AE232" s="20"/>
      <c r="AF232" s="20"/>
      <c r="AG232" s="20"/>
      <c r="AH232" s="53">
        <v>0</v>
      </c>
      <c r="AI232" s="53">
        <v>0</v>
      </c>
      <c r="AJ232" s="22"/>
      <c r="AK232" s="28">
        <f t="shared" si="54"/>
        <v>1162549</v>
      </c>
      <c r="AL232" s="30" t="str">
        <f t="shared" si="55"/>
        <v xml:space="preserve"> </v>
      </c>
      <c r="AM232" s="30" t="str">
        <f t="shared" si="56"/>
        <v xml:space="preserve"> </v>
      </c>
    </row>
    <row r="233" spans="1:39" ht="17.100000000000001" customHeight="1">
      <c r="A233" s="8" t="s">
        <v>76</v>
      </c>
      <c r="B233" s="8" t="s">
        <v>515</v>
      </c>
      <c r="C233" s="8" t="s">
        <v>96</v>
      </c>
      <c r="D233" s="8" t="s">
        <v>518</v>
      </c>
      <c r="E233" s="50">
        <v>256.97000000000003</v>
      </c>
      <c r="F233" s="2">
        <f t="shared" si="57"/>
        <v>451434.61720000004</v>
      </c>
      <c r="G233" s="56">
        <v>118515.21</v>
      </c>
      <c r="H233" s="55">
        <v>24679</v>
      </c>
      <c r="I233" s="34">
        <f t="shared" si="46"/>
        <v>18509.25</v>
      </c>
      <c r="J233" s="35">
        <v>23127</v>
      </c>
      <c r="K233" s="35">
        <v>53150</v>
      </c>
      <c r="L233" s="35">
        <v>56730</v>
      </c>
      <c r="M233" s="35">
        <v>25598</v>
      </c>
      <c r="N233" s="2">
        <f t="shared" si="47"/>
        <v>295629.46000000002</v>
      </c>
      <c r="O233" s="4">
        <f t="shared" si="59"/>
        <v>155805</v>
      </c>
      <c r="P233" s="52">
        <v>136</v>
      </c>
      <c r="Q233" s="52">
        <v>106</v>
      </c>
      <c r="R233" s="4">
        <f t="shared" si="48"/>
        <v>20038</v>
      </c>
      <c r="S233" s="6">
        <f t="shared" si="58"/>
        <v>21572.6315</v>
      </c>
      <c r="T233" s="57">
        <v>7266414</v>
      </c>
      <c r="U233" s="6">
        <f t="shared" si="49"/>
        <v>7266.4139999999998</v>
      </c>
      <c r="V233" s="6">
        <f t="shared" si="50"/>
        <v>14306.217499999999</v>
      </c>
      <c r="W233" s="4">
        <f t="shared" si="51"/>
        <v>286124</v>
      </c>
      <c r="X233" s="19">
        <f t="shared" si="52"/>
        <v>461967</v>
      </c>
      <c r="Y233" s="20">
        <v>0</v>
      </c>
      <c r="Z233" s="18">
        <v>0</v>
      </c>
      <c r="AA233" s="4">
        <f t="shared" si="53"/>
        <v>461967</v>
      </c>
      <c r="AB233" s="20"/>
      <c r="AC233" s="20"/>
      <c r="AD233" s="20"/>
      <c r="AE233" s="20"/>
      <c r="AF233" s="20"/>
      <c r="AG233" s="20"/>
      <c r="AH233" s="53">
        <v>0</v>
      </c>
      <c r="AI233" s="53">
        <v>0</v>
      </c>
      <c r="AJ233" s="22"/>
      <c r="AK233" s="28">
        <f t="shared" si="54"/>
        <v>461967</v>
      </c>
      <c r="AL233" s="30" t="str">
        <f t="shared" si="55"/>
        <v xml:space="preserve"> </v>
      </c>
      <c r="AM233" s="30" t="str">
        <f t="shared" si="56"/>
        <v xml:space="preserve"> </v>
      </c>
    </row>
    <row r="234" spans="1:39" ht="17.100000000000001" customHeight="1">
      <c r="A234" s="8" t="s">
        <v>76</v>
      </c>
      <c r="B234" s="8" t="s">
        <v>515</v>
      </c>
      <c r="C234" s="8" t="s">
        <v>207</v>
      </c>
      <c r="D234" s="8" t="s">
        <v>519</v>
      </c>
      <c r="E234" s="50">
        <v>258.24</v>
      </c>
      <c r="F234" s="2">
        <f t="shared" si="57"/>
        <v>453665.70240000001</v>
      </c>
      <c r="G234" s="56">
        <v>145763.95000000001</v>
      </c>
      <c r="H234" s="55">
        <v>24264</v>
      </c>
      <c r="I234" s="34">
        <f t="shared" si="46"/>
        <v>18198</v>
      </c>
      <c r="J234" s="35">
        <v>22580</v>
      </c>
      <c r="K234" s="35">
        <v>52074</v>
      </c>
      <c r="L234" s="35">
        <v>56043</v>
      </c>
      <c r="M234" s="35">
        <v>41049</v>
      </c>
      <c r="N234" s="2">
        <f t="shared" si="47"/>
        <v>335707.95</v>
      </c>
      <c r="O234" s="4">
        <f t="shared" si="59"/>
        <v>117958</v>
      </c>
      <c r="P234" s="52">
        <v>84</v>
      </c>
      <c r="Q234" s="52">
        <v>119</v>
      </c>
      <c r="R234" s="4">
        <f t="shared" si="48"/>
        <v>13894</v>
      </c>
      <c r="S234" s="6">
        <f t="shared" si="58"/>
        <v>21679.248</v>
      </c>
      <c r="T234" s="57">
        <v>9003332</v>
      </c>
      <c r="U234" s="6">
        <f t="shared" si="49"/>
        <v>9003.3320000000003</v>
      </c>
      <c r="V234" s="6">
        <f t="shared" si="50"/>
        <v>12675.915999999999</v>
      </c>
      <c r="W234" s="4">
        <f t="shared" si="51"/>
        <v>253518</v>
      </c>
      <c r="X234" s="19">
        <f t="shared" si="52"/>
        <v>385370</v>
      </c>
      <c r="Y234" s="20">
        <v>0</v>
      </c>
      <c r="Z234" s="18">
        <v>0</v>
      </c>
      <c r="AA234" s="4">
        <f t="shared" si="53"/>
        <v>385370</v>
      </c>
      <c r="AB234" s="20"/>
      <c r="AC234" s="20"/>
      <c r="AD234" s="20"/>
      <c r="AE234" s="20"/>
      <c r="AF234" s="20"/>
      <c r="AG234" s="20"/>
      <c r="AH234" s="53">
        <v>0</v>
      </c>
      <c r="AI234" s="53">
        <v>0</v>
      </c>
      <c r="AJ234" s="22"/>
      <c r="AK234" s="28">
        <f t="shared" si="54"/>
        <v>385370</v>
      </c>
      <c r="AL234" s="30" t="str">
        <f t="shared" si="55"/>
        <v xml:space="preserve"> </v>
      </c>
      <c r="AM234" s="30" t="str">
        <f t="shared" si="56"/>
        <v xml:space="preserve"> </v>
      </c>
    </row>
    <row r="235" spans="1:39" ht="17.100000000000001" customHeight="1">
      <c r="A235" s="8" t="s">
        <v>54</v>
      </c>
      <c r="B235" s="8" t="s">
        <v>520</v>
      </c>
      <c r="C235" s="8" t="s">
        <v>25</v>
      </c>
      <c r="D235" s="8" t="s">
        <v>521</v>
      </c>
      <c r="E235" s="50">
        <v>300.83</v>
      </c>
      <c r="F235" s="2">
        <f t="shared" si="57"/>
        <v>528486.11080000002</v>
      </c>
      <c r="G235" s="56">
        <v>85200.68</v>
      </c>
      <c r="H235" s="55">
        <v>16937</v>
      </c>
      <c r="I235" s="34">
        <f t="shared" si="46"/>
        <v>12702.75</v>
      </c>
      <c r="J235" s="35">
        <v>25703</v>
      </c>
      <c r="K235" s="35">
        <v>0</v>
      </c>
      <c r="L235" s="35">
        <v>0</v>
      </c>
      <c r="M235" s="35">
        <v>3301</v>
      </c>
      <c r="N235" s="2">
        <f t="shared" si="47"/>
        <v>126907.43</v>
      </c>
      <c r="O235" s="4">
        <f t="shared" si="59"/>
        <v>401579</v>
      </c>
      <c r="P235" s="52">
        <v>97</v>
      </c>
      <c r="Q235" s="52">
        <v>33</v>
      </c>
      <c r="R235" s="4">
        <f t="shared" si="48"/>
        <v>4449</v>
      </c>
      <c r="S235" s="6">
        <f t="shared" si="58"/>
        <v>25254.678500000002</v>
      </c>
      <c r="T235" s="57">
        <v>5288683</v>
      </c>
      <c r="U235" s="6">
        <f t="shared" si="49"/>
        <v>5288.683</v>
      </c>
      <c r="V235" s="6">
        <f t="shared" si="50"/>
        <v>19965.995500000001</v>
      </c>
      <c r="W235" s="4">
        <f t="shared" si="51"/>
        <v>399320</v>
      </c>
      <c r="X235" s="19">
        <f t="shared" si="52"/>
        <v>805348</v>
      </c>
      <c r="Y235" s="20">
        <v>0</v>
      </c>
      <c r="Z235" s="18">
        <v>0</v>
      </c>
      <c r="AA235" s="4">
        <f t="shared" si="53"/>
        <v>805348</v>
      </c>
      <c r="AB235" s="20"/>
      <c r="AC235" s="20"/>
      <c r="AD235" s="20"/>
      <c r="AE235" s="20"/>
      <c r="AF235" s="20"/>
      <c r="AG235" s="20"/>
      <c r="AH235" s="53">
        <v>0</v>
      </c>
      <c r="AI235" s="53">
        <v>0</v>
      </c>
      <c r="AJ235" s="22"/>
      <c r="AK235" s="28">
        <f t="shared" si="54"/>
        <v>805348</v>
      </c>
      <c r="AL235" s="30" t="str">
        <f t="shared" si="55"/>
        <v xml:space="preserve"> </v>
      </c>
      <c r="AM235" s="30" t="str">
        <f t="shared" si="56"/>
        <v xml:space="preserve"> </v>
      </c>
    </row>
    <row r="236" spans="1:39" ht="17.100000000000001" customHeight="1">
      <c r="A236" s="8" t="s">
        <v>54</v>
      </c>
      <c r="B236" s="8" t="s">
        <v>520</v>
      </c>
      <c r="C236" s="8" t="s">
        <v>80</v>
      </c>
      <c r="D236" s="8" t="s">
        <v>522</v>
      </c>
      <c r="E236" s="50">
        <v>210.78</v>
      </c>
      <c r="F236" s="2">
        <f t="shared" si="57"/>
        <v>370289.87280000001</v>
      </c>
      <c r="G236" s="56">
        <v>94860.52</v>
      </c>
      <c r="H236" s="55">
        <v>12486</v>
      </c>
      <c r="I236" s="34">
        <f t="shared" si="46"/>
        <v>9364.5</v>
      </c>
      <c r="J236" s="35">
        <v>18855</v>
      </c>
      <c r="K236" s="35">
        <v>0</v>
      </c>
      <c r="L236" s="35">
        <v>0</v>
      </c>
      <c r="M236" s="35">
        <v>18167</v>
      </c>
      <c r="N236" s="2">
        <f t="shared" si="47"/>
        <v>141247.02000000002</v>
      </c>
      <c r="O236" s="4">
        <f t="shared" si="59"/>
        <v>229043</v>
      </c>
      <c r="P236" s="52">
        <v>75</v>
      </c>
      <c r="Q236" s="52">
        <v>90</v>
      </c>
      <c r="R236" s="4">
        <f t="shared" si="48"/>
        <v>9383</v>
      </c>
      <c r="S236" s="6">
        <f t="shared" si="58"/>
        <v>17694.981</v>
      </c>
      <c r="T236" s="57">
        <v>5670085</v>
      </c>
      <c r="U236" s="6">
        <f t="shared" si="49"/>
        <v>5670.085</v>
      </c>
      <c r="V236" s="6">
        <f t="shared" si="50"/>
        <v>12024.896000000001</v>
      </c>
      <c r="W236" s="4">
        <f t="shared" si="51"/>
        <v>240498</v>
      </c>
      <c r="X236" s="19">
        <f t="shared" si="52"/>
        <v>478924</v>
      </c>
      <c r="Y236" s="20">
        <v>0</v>
      </c>
      <c r="Z236" s="18">
        <v>0</v>
      </c>
      <c r="AA236" s="4">
        <f t="shared" si="53"/>
        <v>478924</v>
      </c>
      <c r="AB236" s="20"/>
      <c r="AC236" s="20"/>
      <c r="AD236" s="20"/>
      <c r="AE236" s="20"/>
      <c r="AF236" s="20"/>
      <c r="AG236" s="20"/>
      <c r="AH236" s="53">
        <v>0</v>
      </c>
      <c r="AI236" s="53">
        <v>0</v>
      </c>
      <c r="AJ236" s="22"/>
      <c r="AK236" s="28">
        <f t="shared" si="54"/>
        <v>478924</v>
      </c>
      <c r="AL236" s="30" t="str">
        <f t="shared" si="55"/>
        <v xml:space="preserve"> </v>
      </c>
      <c r="AM236" s="30" t="str">
        <f t="shared" si="56"/>
        <v xml:space="preserve"> </v>
      </c>
    </row>
    <row r="237" spans="1:39" ht="17.100000000000001" customHeight="1">
      <c r="A237" s="8" t="s">
        <v>54</v>
      </c>
      <c r="B237" s="8" t="s">
        <v>520</v>
      </c>
      <c r="C237" s="8" t="s">
        <v>211</v>
      </c>
      <c r="D237" s="8" t="s">
        <v>523</v>
      </c>
      <c r="E237" s="50">
        <v>458.8</v>
      </c>
      <c r="F237" s="2">
        <f t="shared" si="57"/>
        <v>806001.48800000001</v>
      </c>
      <c r="G237" s="56">
        <v>67510.12</v>
      </c>
      <c r="H237" s="55">
        <v>25806</v>
      </c>
      <c r="I237" s="34">
        <f t="shared" si="46"/>
        <v>19354.5</v>
      </c>
      <c r="J237" s="35">
        <v>38813</v>
      </c>
      <c r="K237" s="35">
        <v>0</v>
      </c>
      <c r="L237" s="35">
        <v>0</v>
      </c>
      <c r="M237" s="35">
        <v>17511</v>
      </c>
      <c r="N237" s="2">
        <f t="shared" si="47"/>
        <v>143188.62</v>
      </c>
      <c r="O237" s="4">
        <f t="shared" si="59"/>
        <v>662813</v>
      </c>
      <c r="P237" s="52">
        <v>228</v>
      </c>
      <c r="Q237" s="52">
        <v>88</v>
      </c>
      <c r="R237" s="4">
        <f t="shared" si="48"/>
        <v>27889</v>
      </c>
      <c r="S237" s="6">
        <f t="shared" si="58"/>
        <v>38516.26</v>
      </c>
      <c r="T237" s="57">
        <v>4054662</v>
      </c>
      <c r="U237" s="6">
        <f t="shared" si="49"/>
        <v>4054.6619999999998</v>
      </c>
      <c r="V237" s="6">
        <f t="shared" si="50"/>
        <v>34461.598000000005</v>
      </c>
      <c r="W237" s="4">
        <f t="shared" si="51"/>
        <v>689232</v>
      </c>
      <c r="X237" s="19">
        <f t="shared" si="52"/>
        <v>1379934</v>
      </c>
      <c r="Y237" s="20">
        <v>0</v>
      </c>
      <c r="Z237" s="18">
        <v>0</v>
      </c>
      <c r="AA237" s="4">
        <f t="shared" si="53"/>
        <v>1379934</v>
      </c>
      <c r="AB237" s="20"/>
      <c r="AC237" s="20"/>
      <c r="AD237" s="20"/>
      <c r="AE237" s="20"/>
      <c r="AF237" s="20"/>
      <c r="AG237" s="20"/>
      <c r="AH237" s="53">
        <v>0</v>
      </c>
      <c r="AI237" s="53">
        <v>0</v>
      </c>
      <c r="AJ237" s="22"/>
      <c r="AK237" s="28">
        <f t="shared" si="54"/>
        <v>1379934</v>
      </c>
      <c r="AL237" s="30" t="str">
        <f t="shared" si="55"/>
        <v xml:space="preserve"> </v>
      </c>
      <c r="AM237" s="30" t="str">
        <f t="shared" si="56"/>
        <v xml:space="preserve"> </v>
      </c>
    </row>
    <row r="238" spans="1:39" ht="17.100000000000001" customHeight="1">
      <c r="A238" s="8" t="s">
        <v>54</v>
      </c>
      <c r="B238" s="8" t="s">
        <v>520</v>
      </c>
      <c r="C238" s="8" t="s">
        <v>81</v>
      </c>
      <c r="D238" s="8" t="s">
        <v>524</v>
      </c>
      <c r="E238" s="50">
        <v>180.2</v>
      </c>
      <c r="F238" s="2">
        <f t="shared" si="57"/>
        <v>316568.152</v>
      </c>
      <c r="G238" s="56">
        <v>87717.119999999995</v>
      </c>
      <c r="H238" s="55">
        <v>8725</v>
      </c>
      <c r="I238" s="34">
        <f t="shared" si="46"/>
        <v>6543.75</v>
      </c>
      <c r="J238" s="35">
        <v>13265</v>
      </c>
      <c r="K238" s="35">
        <v>0</v>
      </c>
      <c r="L238" s="35">
        <v>0</v>
      </c>
      <c r="M238" s="35">
        <v>9153</v>
      </c>
      <c r="N238" s="2">
        <f t="shared" si="47"/>
        <v>116678.87</v>
      </c>
      <c r="O238" s="4">
        <f t="shared" si="59"/>
        <v>199889</v>
      </c>
      <c r="P238" s="52">
        <v>85</v>
      </c>
      <c r="Q238" s="52">
        <v>95</v>
      </c>
      <c r="R238" s="4">
        <f t="shared" si="48"/>
        <v>11224</v>
      </c>
      <c r="S238" s="6">
        <f t="shared" si="58"/>
        <v>15127.79</v>
      </c>
      <c r="T238" s="57">
        <v>5248439</v>
      </c>
      <c r="U238" s="6">
        <f t="shared" si="49"/>
        <v>5248.4390000000003</v>
      </c>
      <c r="V238" s="6">
        <f t="shared" si="50"/>
        <v>9879.3510000000006</v>
      </c>
      <c r="W238" s="4">
        <f t="shared" si="51"/>
        <v>197587</v>
      </c>
      <c r="X238" s="19">
        <f t="shared" si="52"/>
        <v>408700</v>
      </c>
      <c r="Y238" s="20">
        <v>0</v>
      </c>
      <c r="Z238" s="18">
        <v>0</v>
      </c>
      <c r="AA238" s="4">
        <f t="shared" si="53"/>
        <v>408700</v>
      </c>
      <c r="AB238" s="20"/>
      <c r="AC238" s="20"/>
      <c r="AD238" s="20"/>
      <c r="AE238" s="20"/>
      <c r="AF238" s="20"/>
      <c r="AG238" s="20"/>
      <c r="AH238" s="53">
        <v>0</v>
      </c>
      <c r="AI238" s="53">
        <v>0</v>
      </c>
      <c r="AJ238" s="22"/>
      <c r="AK238" s="28">
        <f t="shared" si="54"/>
        <v>408700</v>
      </c>
      <c r="AL238" s="30" t="str">
        <f t="shared" si="55"/>
        <v xml:space="preserve"> </v>
      </c>
      <c r="AM238" s="30" t="str">
        <f t="shared" si="56"/>
        <v xml:space="preserve"> </v>
      </c>
    </row>
    <row r="239" spans="1:39" ht="17.100000000000001" customHeight="1">
      <c r="A239" s="8" t="s">
        <v>54</v>
      </c>
      <c r="B239" s="8" t="s">
        <v>520</v>
      </c>
      <c r="C239" s="8" t="s">
        <v>190</v>
      </c>
      <c r="D239" s="8" t="s">
        <v>525</v>
      </c>
      <c r="E239" s="50">
        <v>1780.39</v>
      </c>
      <c r="F239" s="2">
        <f t="shared" si="57"/>
        <v>3127717.9364</v>
      </c>
      <c r="G239" s="56">
        <v>562251.94999999995</v>
      </c>
      <c r="H239" s="55">
        <v>110011</v>
      </c>
      <c r="I239" s="34">
        <f t="shared" si="46"/>
        <v>82508.25</v>
      </c>
      <c r="J239" s="35">
        <v>165459</v>
      </c>
      <c r="K239" s="35">
        <v>21800</v>
      </c>
      <c r="L239" s="35">
        <v>407327</v>
      </c>
      <c r="M239" s="35">
        <v>101830</v>
      </c>
      <c r="N239" s="2">
        <f t="shared" si="47"/>
        <v>1341176.2</v>
      </c>
      <c r="O239" s="4">
        <f t="shared" si="59"/>
        <v>1786542</v>
      </c>
      <c r="P239" s="52">
        <v>839</v>
      </c>
      <c r="Q239" s="52">
        <v>55</v>
      </c>
      <c r="R239" s="4">
        <f t="shared" si="48"/>
        <v>64142</v>
      </c>
      <c r="S239" s="6">
        <f t="shared" si="58"/>
        <v>149463.74050000001</v>
      </c>
      <c r="T239" s="57">
        <v>35228819</v>
      </c>
      <c r="U239" s="6">
        <f t="shared" si="49"/>
        <v>35228.819000000003</v>
      </c>
      <c r="V239" s="6">
        <f t="shared" si="50"/>
        <v>114234.92150000001</v>
      </c>
      <c r="W239" s="4">
        <f t="shared" si="51"/>
        <v>2284698</v>
      </c>
      <c r="X239" s="19">
        <f t="shared" si="52"/>
        <v>4135382</v>
      </c>
      <c r="Y239" s="20">
        <v>0</v>
      </c>
      <c r="Z239" s="18">
        <v>0</v>
      </c>
      <c r="AA239" s="4">
        <f t="shared" si="53"/>
        <v>4135382</v>
      </c>
      <c r="AB239" s="20"/>
      <c r="AC239" s="20"/>
      <c r="AD239" s="20"/>
      <c r="AE239" s="20"/>
      <c r="AF239" s="20"/>
      <c r="AG239" s="20"/>
      <c r="AH239" s="53">
        <v>0</v>
      </c>
      <c r="AI239" s="53">
        <v>0</v>
      </c>
      <c r="AJ239" s="22"/>
      <c r="AK239" s="28">
        <f t="shared" si="54"/>
        <v>4135382</v>
      </c>
      <c r="AL239" s="30" t="str">
        <f t="shared" si="55"/>
        <v xml:space="preserve"> </v>
      </c>
      <c r="AM239" s="30" t="str">
        <f t="shared" si="56"/>
        <v xml:space="preserve"> </v>
      </c>
    </row>
    <row r="240" spans="1:39" ht="17.100000000000001" customHeight="1">
      <c r="A240" s="8" t="s">
        <v>54</v>
      </c>
      <c r="B240" s="8" t="s">
        <v>520</v>
      </c>
      <c r="C240" s="8" t="s">
        <v>96</v>
      </c>
      <c r="D240" s="8" t="s">
        <v>526</v>
      </c>
      <c r="E240" s="50">
        <v>1662.7</v>
      </c>
      <c r="F240" s="2">
        <f t="shared" si="57"/>
        <v>2920964.852</v>
      </c>
      <c r="G240" s="56">
        <v>359196.11</v>
      </c>
      <c r="H240" s="55">
        <v>105444</v>
      </c>
      <c r="I240" s="34">
        <f t="shared" si="46"/>
        <v>79083</v>
      </c>
      <c r="J240" s="35">
        <v>158625</v>
      </c>
      <c r="K240" s="35">
        <v>20896</v>
      </c>
      <c r="L240" s="35">
        <v>390562</v>
      </c>
      <c r="M240" s="35">
        <v>32414</v>
      </c>
      <c r="N240" s="2">
        <f t="shared" si="47"/>
        <v>1040776.11</v>
      </c>
      <c r="O240" s="4">
        <f t="shared" si="59"/>
        <v>1880189</v>
      </c>
      <c r="P240" s="52">
        <v>709</v>
      </c>
      <c r="Q240" s="52">
        <v>77</v>
      </c>
      <c r="R240" s="4">
        <f t="shared" si="48"/>
        <v>75884</v>
      </c>
      <c r="S240" s="6">
        <f t="shared" si="58"/>
        <v>139583.66500000001</v>
      </c>
      <c r="T240" s="57">
        <v>22676522</v>
      </c>
      <c r="U240" s="6">
        <f t="shared" si="49"/>
        <v>22676.522000000001</v>
      </c>
      <c r="V240" s="6">
        <f t="shared" si="50"/>
        <v>116907.14300000001</v>
      </c>
      <c r="W240" s="4">
        <f t="shared" si="51"/>
        <v>2338143</v>
      </c>
      <c r="X240" s="19">
        <f t="shared" si="52"/>
        <v>4294216</v>
      </c>
      <c r="Y240" s="20">
        <v>0</v>
      </c>
      <c r="Z240" s="18">
        <v>0</v>
      </c>
      <c r="AA240" s="4">
        <f t="shared" si="53"/>
        <v>4294216</v>
      </c>
      <c r="AB240" s="20"/>
      <c r="AC240" s="20"/>
      <c r="AD240" s="20"/>
      <c r="AE240" s="20"/>
      <c r="AF240" s="20"/>
      <c r="AG240" s="20"/>
      <c r="AH240" s="53">
        <v>0</v>
      </c>
      <c r="AI240" s="53">
        <v>0</v>
      </c>
      <c r="AJ240" s="22"/>
      <c r="AK240" s="28">
        <f t="shared" si="54"/>
        <v>4294216</v>
      </c>
      <c r="AL240" s="30" t="str">
        <f t="shared" si="55"/>
        <v xml:space="preserve"> </v>
      </c>
      <c r="AM240" s="30" t="str">
        <f t="shared" si="56"/>
        <v xml:space="preserve"> </v>
      </c>
    </row>
    <row r="241" spans="1:39" ht="17.100000000000001" customHeight="1">
      <c r="A241" s="8" t="s">
        <v>54</v>
      </c>
      <c r="B241" s="8" t="s">
        <v>520</v>
      </c>
      <c r="C241" s="8" t="s">
        <v>56</v>
      </c>
      <c r="D241" s="8" t="s">
        <v>527</v>
      </c>
      <c r="E241" s="50">
        <v>1387.62</v>
      </c>
      <c r="F241" s="2">
        <f t="shared" si="57"/>
        <v>2437715.3111999999</v>
      </c>
      <c r="G241" s="56">
        <v>307286.34999999998</v>
      </c>
      <c r="H241" s="55">
        <v>86984</v>
      </c>
      <c r="I241" s="34">
        <f t="shared" si="46"/>
        <v>65238</v>
      </c>
      <c r="J241" s="35">
        <v>131316</v>
      </c>
      <c r="K241" s="35">
        <v>17252</v>
      </c>
      <c r="L241" s="35">
        <v>319932</v>
      </c>
      <c r="M241" s="35">
        <v>60505</v>
      </c>
      <c r="N241" s="2">
        <f t="shared" si="47"/>
        <v>901529.35</v>
      </c>
      <c r="O241" s="4">
        <f t="shared" si="59"/>
        <v>1536186</v>
      </c>
      <c r="P241" s="52">
        <v>608</v>
      </c>
      <c r="Q241" s="52">
        <v>33</v>
      </c>
      <c r="R241" s="4">
        <f t="shared" si="48"/>
        <v>27889</v>
      </c>
      <c r="S241" s="6">
        <f t="shared" si="58"/>
        <v>116490.69899999999</v>
      </c>
      <c r="T241" s="57">
        <v>19436202</v>
      </c>
      <c r="U241" s="6">
        <f t="shared" si="49"/>
        <v>19436.202000000001</v>
      </c>
      <c r="V241" s="6">
        <f t="shared" si="50"/>
        <v>97054.496999999988</v>
      </c>
      <c r="W241" s="4">
        <f t="shared" si="51"/>
        <v>1941090</v>
      </c>
      <c r="X241" s="19">
        <f t="shared" si="52"/>
        <v>3505165</v>
      </c>
      <c r="Y241" s="20">
        <v>0</v>
      </c>
      <c r="Z241" s="18">
        <v>0</v>
      </c>
      <c r="AA241" s="4">
        <f t="shared" si="53"/>
        <v>3505165</v>
      </c>
      <c r="AB241" s="20"/>
      <c r="AC241" s="20"/>
      <c r="AD241" s="20"/>
      <c r="AE241" s="20"/>
      <c r="AF241" s="20"/>
      <c r="AG241" s="20"/>
      <c r="AH241" s="53">
        <v>0</v>
      </c>
      <c r="AI241" s="53">
        <v>0</v>
      </c>
      <c r="AJ241" s="22"/>
      <c r="AK241" s="28">
        <f t="shared" si="54"/>
        <v>3505165</v>
      </c>
      <c r="AL241" s="30" t="str">
        <f t="shared" si="55"/>
        <v xml:space="preserve"> </v>
      </c>
      <c r="AM241" s="30" t="str">
        <f t="shared" si="56"/>
        <v xml:space="preserve"> </v>
      </c>
    </row>
    <row r="242" spans="1:39" ht="17.100000000000001" customHeight="1">
      <c r="A242" s="8" t="s">
        <v>54</v>
      </c>
      <c r="B242" s="8" t="s">
        <v>520</v>
      </c>
      <c r="C242" s="8" t="s">
        <v>13</v>
      </c>
      <c r="D242" s="8" t="s">
        <v>528</v>
      </c>
      <c r="E242" s="50">
        <v>454.24</v>
      </c>
      <c r="F242" s="2">
        <f t="shared" si="57"/>
        <v>797990.66240000003</v>
      </c>
      <c r="G242" s="56">
        <v>98936.31</v>
      </c>
      <c r="H242" s="55">
        <v>22685</v>
      </c>
      <c r="I242" s="34">
        <f t="shared" si="46"/>
        <v>17013.75</v>
      </c>
      <c r="J242" s="35">
        <v>34140</v>
      </c>
      <c r="K242" s="35">
        <v>4501</v>
      </c>
      <c r="L242" s="35">
        <v>83549</v>
      </c>
      <c r="M242" s="35">
        <v>34320</v>
      </c>
      <c r="N242" s="2">
        <f t="shared" si="47"/>
        <v>272460.06</v>
      </c>
      <c r="O242" s="4">
        <f t="shared" si="59"/>
        <v>525531</v>
      </c>
      <c r="P242" s="52">
        <v>228</v>
      </c>
      <c r="Q242" s="52">
        <v>92</v>
      </c>
      <c r="R242" s="4">
        <f t="shared" si="48"/>
        <v>29157</v>
      </c>
      <c r="S242" s="6">
        <f t="shared" si="58"/>
        <v>38133.447999999997</v>
      </c>
      <c r="T242" s="57">
        <v>5910326</v>
      </c>
      <c r="U242" s="6">
        <f t="shared" si="49"/>
        <v>5910.326</v>
      </c>
      <c r="V242" s="6">
        <f t="shared" si="50"/>
        <v>32223.121999999996</v>
      </c>
      <c r="W242" s="4">
        <f t="shared" si="51"/>
        <v>644462</v>
      </c>
      <c r="X242" s="19">
        <f t="shared" si="52"/>
        <v>1199150</v>
      </c>
      <c r="Y242" s="20">
        <v>0</v>
      </c>
      <c r="Z242" s="18">
        <v>0</v>
      </c>
      <c r="AA242" s="4">
        <f t="shared" si="53"/>
        <v>1199150</v>
      </c>
      <c r="AB242" s="20"/>
      <c r="AC242" s="20"/>
      <c r="AD242" s="20"/>
      <c r="AE242" s="20"/>
      <c r="AF242" s="20"/>
      <c r="AG242" s="20"/>
      <c r="AH242" s="53">
        <v>0</v>
      </c>
      <c r="AI242" s="53">
        <v>0</v>
      </c>
      <c r="AJ242" s="22"/>
      <c r="AK242" s="28">
        <f t="shared" si="54"/>
        <v>1199150</v>
      </c>
      <c r="AL242" s="30" t="str">
        <f t="shared" si="55"/>
        <v xml:space="preserve"> </v>
      </c>
      <c r="AM242" s="30" t="str">
        <f t="shared" si="56"/>
        <v xml:space="preserve"> </v>
      </c>
    </row>
    <row r="243" spans="1:39" ht="17.100000000000001" customHeight="1">
      <c r="A243" s="8" t="s">
        <v>54</v>
      </c>
      <c r="B243" s="8" t="s">
        <v>520</v>
      </c>
      <c r="C243" s="8" t="s">
        <v>237</v>
      </c>
      <c r="D243" s="8" t="s">
        <v>529</v>
      </c>
      <c r="E243" s="50">
        <v>527.02</v>
      </c>
      <c r="F243" s="2">
        <f t="shared" si="57"/>
        <v>925847.65519999992</v>
      </c>
      <c r="G243" s="56">
        <v>241680.45</v>
      </c>
      <c r="H243" s="55">
        <v>30572</v>
      </c>
      <c r="I243" s="34">
        <f t="shared" si="46"/>
        <v>22929</v>
      </c>
      <c r="J243" s="35">
        <v>46364</v>
      </c>
      <c r="K243" s="35">
        <v>6059</v>
      </c>
      <c r="L243" s="35">
        <v>111909</v>
      </c>
      <c r="M243" s="35">
        <v>25290</v>
      </c>
      <c r="N243" s="2">
        <f t="shared" si="47"/>
        <v>454231.45</v>
      </c>
      <c r="O243" s="4">
        <f t="shared" si="59"/>
        <v>471616</v>
      </c>
      <c r="P243" s="52">
        <v>254</v>
      </c>
      <c r="Q243" s="52">
        <v>70</v>
      </c>
      <c r="R243" s="4">
        <f t="shared" si="48"/>
        <v>24714</v>
      </c>
      <c r="S243" s="6">
        <f t="shared" si="58"/>
        <v>44243.328999999998</v>
      </c>
      <c r="T243" s="57">
        <v>14437303</v>
      </c>
      <c r="U243" s="6">
        <f t="shared" si="49"/>
        <v>14437.303</v>
      </c>
      <c r="V243" s="6">
        <f t="shared" si="50"/>
        <v>29806.025999999998</v>
      </c>
      <c r="W243" s="4">
        <f t="shared" si="51"/>
        <v>596121</v>
      </c>
      <c r="X243" s="19">
        <f t="shared" si="52"/>
        <v>1092451</v>
      </c>
      <c r="Y243" s="20">
        <v>0</v>
      </c>
      <c r="Z243" s="18">
        <v>0</v>
      </c>
      <c r="AA243" s="4">
        <f t="shared" si="53"/>
        <v>1092451</v>
      </c>
      <c r="AB243" s="20"/>
      <c r="AC243" s="20"/>
      <c r="AD243" s="20"/>
      <c r="AE243" s="20"/>
      <c r="AF243" s="20"/>
      <c r="AG243" s="20"/>
      <c r="AH243" s="53">
        <v>0</v>
      </c>
      <c r="AI243" s="53">
        <v>0</v>
      </c>
      <c r="AJ243" s="22"/>
      <c r="AK243" s="28">
        <f t="shared" si="54"/>
        <v>1092451</v>
      </c>
      <c r="AL243" s="30" t="str">
        <f t="shared" si="55"/>
        <v xml:space="preserve"> </v>
      </c>
      <c r="AM243" s="30" t="str">
        <f t="shared" si="56"/>
        <v xml:space="preserve"> </v>
      </c>
    </row>
    <row r="244" spans="1:39" ht="17.100000000000001" customHeight="1">
      <c r="A244" s="8" t="s">
        <v>54</v>
      </c>
      <c r="B244" s="8" t="s">
        <v>520</v>
      </c>
      <c r="C244" s="8" t="s">
        <v>26</v>
      </c>
      <c r="D244" s="8" t="s">
        <v>530</v>
      </c>
      <c r="E244" s="50">
        <v>1177.3900000000001</v>
      </c>
      <c r="F244" s="2">
        <f t="shared" si="57"/>
        <v>2068391.6564000002</v>
      </c>
      <c r="G244" s="56">
        <v>331018</v>
      </c>
      <c r="H244" s="55">
        <v>73542</v>
      </c>
      <c r="I244" s="34">
        <f t="shared" si="46"/>
        <v>55156.5</v>
      </c>
      <c r="J244" s="35">
        <v>110594</v>
      </c>
      <c r="K244" s="35">
        <v>14580</v>
      </c>
      <c r="L244" s="35">
        <v>272356</v>
      </c>
      <c r="M244" s="35">
        <v>24582</v>
      </c>
      <c r="N244" s="2">
        <f t="shared" si="47"/>
        <v>808286.5</v>
      </c>
      <c r="O244" s="4">
        <f t="shared" ref="O244:O275" si="60">IF(F244&gt;N244,ROUND(SUM(F244-N244),0),0)</f>
        <v>1260105</v>
      </c>
      <c r="P244" s="52">
        <v>671</v>
      </c>
      <c r="Q244" s="52">
        <v>51</v>
      </c>
      <c r="R244" s="4">
        <f t="shared" si="48"/>
        <v>47567</v>
      </c>
      <c r="S244" s="6">
        <f t="shared" si="58"/>
        <v>98841.890499999994</v>
      </c>
      <c r="T244" s="57">
        <v>20910802</v>
      </c>
      <c r="U244" s="6">
        <f t="shared" si="49"/>
        <v>20910.802</v>
      </c>
      <c r="V244" s="6">
        <f t="shared" si="50"/>
        <v>77931.088499999998</v>
      </c>
      <c r="W244" s="4">
        <f t="shared" si="51"/>
        <v>1558622</v>
      </c>
      <c r="X244" s="19">
        <f t="shared" si="52"/>
        <v>2866294</v>
      </c>
      <c r="Y244" s="20">
        <v>0</v>
      </c>
      <c r="Z244" s="18">
        <v>0</v>
      </c>
      <c r="AA244" s="4">
        <f t="shared" si="53"/>
        <v>2866294</v>
      </c>
      <c r="AB244" s="20"/>
      <c r="AC244" s="20"/>
      <c r="AD244" s="20"/>
      <c r="AE244" s="20"/>
      <c r="AF244" s="20"/>
      <c r="AG244" s="20"/>
      <c r="AH244" s="53">
        <v>0</v>
      </c>
      <c r="AI244" s="53">
        <v>0</v>
      </c>
      <c r="AJ244" s="22"/>
      <c r="AK244" s="28">
        <f t="shared" si="54"/>
        <v>2866294</v>
      </c>
      <c r="AL244" s="30" t="str">
        <f t="shared" si="55"/>
        <v xml:space="preserve"> </v>
      </c>
      <c r="AM244" s="30" t="str">
        <f t="shared" si="56"/>
        <v xml:space="preserve"> </v>
      </c>
    </row>
    <row r="245" spans="1:39" ht="17.100000000000001" customHeight="1">
      <c r="A245" s="8" t="s">
        <v>54</v>
      </c>
      <c r="B245" s="8" t="s">
        <v>520</v>
      </c>
      <c r="C245" s="8" t="s">
        <v>88</v>
      </c>
      <c r="D245" s="8" t="s">
        <v>531</v>
      </c>
      <c r="E245" s="50">
        <v>383.89</v>
      </c>
      <c r="F245" s="2">
        <f t="shared" si="57"/>
        <v>674402.59639999992</v>
      </c>
      <c r="G245" s="56">
        <v>115329.32</v>
      </c>
      <c r="H245" s="55">
        <v>21723</v>
      </c>
      <c r="I245" s="34">
        <f t="shared" si="46"/>
        <v>16292.25</v>
      </c>
      <c r="J245" s="35">
        <v>32719</v>
      </c>
      <c r="K245" s="35">
        <v>4309</v>
      </c>
      <c r="L245" s="35">
        <v>80312</v>
      </c>
      <c r="M245" s="35">
        <v>15073</v>
      </c>
      <c r="N245" s="2">
        <f t="shared" si="47"/>
        <v>264034.57</v>
      </c>
      <c r="O245" s="4">
        <f t="shared" si="60"/>
        <v>410368</v>
      </c>
      <c r="P245" s="52">
        <v>136</v>
      </c>
      <c r="Q245" s="52">
        <v>81</v>
      </c>
      <c r="R245" s="4">
        <f t="shared" si="48"/>
        <v>15312</v>
      </c>
      <c r="S245" s="6">
        <f t="shared" si="58"/>
        <v>32227.565500000001</v>
      </c>
      <c r="T245" s="57">
        <v>7045163</v>
      </c>
      <c r="U245" s="6">
        <f t="shared" si="49"/>
        <v>7045.1629999999996</v>
      </c>
      <c r="V245" s="6">
        <f t="shared" si="50"/>
        <v>25182.4025</v>
      </c>
      <c r="W245" s="4">
        <f t="shared" si="51"/>
        <v>503648</v>
      </c>
      <c r="X245" s="19">
        <f t="shared" si="52"/>
        <v>929328</v>
      </c>
      <c r="Y245" s="20">
        <v>0</v>
      </c>
      <c r="Z245" s="18">
        <v>0</v>
      </c>
      <c r="AA245" s="4">
        <f t="shared" si="53"/>
        <v>929328</v>
      </c>
      <c r="AB245" s="20"/>
      <c r="AC245" s="20"/>
      <c r="AD245" s="20"/>
      <c r="AE245" s="20"/>
      <c r="AF245" s="20"/>
      <c r="AG245" s="20"/>
      <c r="AH245" s="53">
        <v>0</v>
      </c>
      <c r="AI245" s="53">
        <v>0</v>
      </c>
      <c r="AJ245" s="22"/>
      <c r="AK245" s="28">
        <f t="shared" si="54"/>
        <v>929328</v>
      </c>
      <c r="AL245" s="30" t="str">
        <f t="shared" si="55"/>
        <v xml:space="preserve"> </v>
      </c>
      <c r="AM245" s="30" t="str">
        <f t="shared" si="56"/>
        <v xml:space="preserve"> </v>
      </c>
    </row>
    <row r="246" spans="1:39" ht="17.100000000000001" customHeight="1">
      <c r="A246" s="8" t="s">
        <v>54</v>
      </c>
      <c r="B246" s="8" t="s">
        <v>520</v>
      </c>
      <c r="C246" s="8" t="s">
        <v>17</v>
      </c>
      <c r="D246" s="8" t="s">
        <v>532</v>
      </c>
      <c r="E246" s="50">
        <v>3843.31</v>
      </c>
      <c r="F246" s="2">
        <f t="shared" si="57"/>
        <v>6751773.2756000003</v>
      </c>
      <c r="G246" s="56">
        <v>1058434.9099999999</v>
      </c>
      <c r="H246" s="55">
        <v>234757</v>
      </c>
      <c r="I246" s="34">
        <f t="shared" si="46"/>
        <v>176067.75</v>
      </c>
      <c r="J246" s="35">
        <v>353296</v>
      </c>
      <c r="K246" s="35">
        <v>46543</v>
      </c>
      <c r="L246" s="35">
        <v>868155</v>
      </c>
      <c r="M246" s="35">
        <v>34939</v>
      </c>
      <c r="N246" s="2">
        <f t="shared" si="47"/>
        <v>2537435.66</v>
      </c>
      <c r="O246" s="4">
        <f t="shared" si="60"/>
        <v>4214338</v>
      </c>
      <c r="P246" s="52">
        <v>1755</v>
      </c>
      <c r="Q246" s="52">
        <v>33</v>
      </c>
      <c r="R246" s="4">
        <f t="shared" si="48"/>
        <v>80502</v>
      </c>
      <c r="S246" s="6">
        <f t="shared" si="58"/>
        <v>322645.87449999998</v>
      </c>
      <c r="T246" s="57">
        <v>66778228</v>
      </c>
      <c r="U246" s="6">
        <f t="shared" si="49"/>
        <v>66778.228000000003</v>
      </c>
      <c r="V246" s="6">
        <f t="shared" si="50"/>
        <v>255867.64649999997</v>
      </c>
      <c r="W246" s="4">
        <f t="shared" si="51"/>
        <v>5117353</v>
      </c>
      <c r="X246" s="19">
        <f t="shared" si="52"/>
        <v>9412193</v>
      </c>
      <c r="Y246" s="20">
        <v>0</v>
      </c>
      <c r="Z246" s="18">
        <v>0</v>
      </c>
      <c r="AA246" s="4">
        <f t="shared" si="53"/>
        <v>9412193</v>
      </c>
      <c r="AB246" s="20"/>
      <c r="AC246" s="20"/>
      <c r="AD246" s="20"/>
      <c r="AE246" s="20"/>
      <c r="AF246" s="20"/>
      <c r="AG246" s="20"/>
      <c r="AH246" s="53">
        <v>0</v>
      </c>
      <c r="AI246" s="53">
        <v>0</v>
      </c>
      <c r="AJ246" s="22"/>
      <c r="AK246" s="28">
        <f t="shared" si="54"/>
        <v>9412193</v>
      </c>
      <c r="AL246" s="30" t="str">
        <f t="shared" si="55"/>
        <v xml:space="preserve"> </v>
      </c>
      <c r="AM246" s="30" t="str">
        <f t="shared" si="56"/>
        <v xml:space="preserve"> </v>
      </c>
    </row>
    <row r="247" spans="1:39" ht="17.100000000000001" customHeight="1">
      <c r="A247" s="8" t="s">
        <v>54</v>
      </c>
      <c r="B247" s="8" t="s">
        <v>520</v>
      </c>
      <c r="C247" s="8" t="s">
        <v>91</v>
      </c>
      <c r="D247" s="8" t="s">
        <v>533</v>
      </c>
      <c r="E247" s="50">
        <v>863.81</v>
      </c>
      <c r="F247" s="2">
        <f t="shared" si="57"/>
        <v>1517506.8555999999</v>
      </c>
      <c r="G247" s="56">
        <v>155130</v>
      </c>
      <c r="H247" s="55">
        <v>55229</v>
      </c>
      <c r="I247" s="34">
        <f t="shared" si="46"/>
        <v>41421.75</v>
      </c>
      <c r="J247" s="35">
        <v>83054</v>
      </c>
      <c r="K247" s="35">
        <v>10937</v>
      </c>
      <c r="L247" s="35">
        <v>205381</v>
      </c>
      <c r="M247" s="35">
        <v>11883</v>
      </c>
      <c r="N247" s="2">
        <f t="shared" si="47"/>
        <v>507806.75</v>
      </c>
      <c r="O247" s="4">
        <f t="shared" si="60"/>
        <v>1009700</v>
      </c>
      <c r="P247" s="52">
        <v>220</v>
      </c>
      <c r="Q247" s="52">
        <v>88</v>
      </c>
      <c r="R247" s="4">
        <f t="shared" si="48"/>
        <v>26910</v>
      </c>
      <c r="S247" s="6">
        <f t="shared" si="58"/>
        <v>72516.849499999997</v>
      </c>
      <c r="T247" s="57">
        <v>9390436</v>
      </c>
      <c r="U247" s="6">
        <f t="shared" si="49"/>
        <v>9390.4359999999997</v>
      </c>
      <c r="V247" s="6">
        <f t="shared" si="50"/>
        <v>63126.413499999995</v>
      </c>
      <c r="W247" s="4">
        <f t="shared" si="51"/>
        <v>1262528</v>
      </c>
      <c r="X247" s="19">
        <f t="shared" si="52"/>
        <v>2299138</v>
      </c>
      <c r="Y247" s="20">
        <v>0</v>
      </c>
      <c r="Z247" s="18">
        <v>0</v>
      </c>
      <c r="AA247" s="4">
        <f t="shared" si="53"/>
        <v>2299138</v>
      </c>
      <c r="AB247" s="20"/>
      <c r="AC247" s="20"/>
      <c r="AD247" s="20"/>
      <c r="AE247" s="20"/>
      <c r="AF247" s="20"/>
      <c r="AG247" s="20"/>
      <c r="AH247" s="53">
        <v>0</v>
      </c>
      <c r="AI247" s="53">
        <v>0</v>
      </c>
      <c r="AJ247" s="22"/>
      <c r="AK247" s="28">
        <f t="shared" si="54"/>
        <v>2299138</v>
      </c>
      <c r="AL247" s="30" t="str">
        <f t="shared" si="55"/>
        <v xml:space="preserve"> </v>
      </c>
      <c r="AM247" s="30" t="str">
        <f t="shared" si="56"/>
        <v xml:space="preserve"> </v>
      </c>
    </row>
    <row r="248" spans="1:39" ht="17.100000000000001" customHeight="1">
      <c r="A248" s="8" t="s">
        <v>54</v>
      </c>
      <c r="B248" s="8" t="s">
        <v>520</v>
      </c>
      <c r="C248" s="8" t="s">
        <v>215</v>
      </c>
      <c r="D248" s="8" t="s">
        <v>534</v>
      </c>
      <c r="E248" s="50">
        <v>943.2</v>
      </c>
      <c r="F248" s="2">
        <f t="shared" si="57"/>
        <v>1656976.0320000001</v>
      </c>
      <c r="G248" s="56">
        <v>116108.37</v>
      </c>
      <c r="H248" s="55">
        <v>59556</v>
      </c>
      <c r="I248" s="34">
        <f t="shared" si="46"/>
        <v>44667</v>
      </c>
      <c r="J248" s="35">
        <v>89489</v>
      </c>
      <c r="K248" s="35">
        <v>11801</v>
      </c>
      <c r="L248" s="35">
        <v>220799</v>
      </c>
      <c r="M248" s="35">
        <v>14374</v>
      </c>
      <c r="N248" s="2">
        <f t="shared" si="47"/>
        <v>497238.37</v>
      </c>
      <c r="O248" s="4">
        <f t="shared" si="60"/>
        <v>1159738</v>
      </c>
      <c r="P248" s="52">
        <v>470</v>
      </c>
      <c r="Q248" s="52">
        <v>73</v>
      </c>
      <c r="R248" s="4">
        <f t="shared" si="48"/>
        <v>47691</v>
      </c>
      <c r="S248" s="6">
        <f t="shared" si="58"/>
        <v>79181.64</v>
      </c>
      <c r="T248" s="57">
        <v>7281767</v>
      </c>
      <c r="U248" s="6">
        <f t="shared" si="49"/>
        <v>7281.7669999999998</v>
      </c>
      <c r="V248" s="6">
        <f t="shared" si="50"/>
        <v>71899.872999999992</v>
      </c>
      <c r="W248" s="4">
        <f t="shared" si="51"/>
        <v>1437997</v>
      </c>
      <c r="X248" s="19">
        <f t="shared" si="52"/>
        <v>2645426</v>
      </c>
      <c r="Y248" s="20">
        <v>0</v>
      </c>
      <c r="Z248" s="18">
        <v>0</v>
      </c>
      <c r="AA248" s="4">
        <f t="shared" si="53"/>
        <v>2645426</v>
      </c>
      <c r="AB248" s="20"/>
      <c r="AC248" s="20"/>
      <c r="AD248" s="20"/>
      <c r="AE248" s="20"/>
      <c r="AF248" s="20"/>
      <c r="AG248" s="20"/>
      <c r="AH248" s="53">
        <v>0</v>
      </c>
      <c r="AI248" s="53">
        <v>0</v>
      </c>
      <c r="AJ248" s="22"/>
      <c r="AK248" s="28">
        <f t="shared" si="54"/>
        <v>2645426</v>
      </c>
      <c r="AL248" s="30" t="str">
        <f t="shared" si="55"/>
        <v xml:space="preserve"> </v>
      </c>
      <c r="AM248" s="30" t="str">
        <f t="shared" si="56"/>
        <v xml:space="preserve"> </v>
      </c>
    </row>
    <row r="249" spans="1:39" ht="17.100000000000001" customHeight="1">
      <c r="A249" s="8" t="s">
        <v>54</v>
      </c>
      <c r="B249" s="8" t="s">
        <v>520</v>
      </c>
      <c r="C249" s="8" t="s">
        <v>216</v>
      </c>
      <c r="D249" s="8" t="s">
        <v>535</v>
      </c>
      <c r="E249" s="50">
        <v>536.17999999999995</v>
      </c>
      <c r="F249" s="2">
        <f t="shared" si="57"/>
        <v>941939.57679999992</v>
      </c>
      <c r="G249" s="56">
        <v>75899.38</v>
      </c>
      <c r="H249" s="55">
        <v>22171</v>
      </c>
      <c r="I249" s="34">
        <f t="shared" si="46"/>
        <v>16628.25</v>
      </c>
      <c r="J249" s="35">
        <v>33591</v>
      </c>
      <c r="K249" s="35">
        <v>4396</v>
      </c>
      <c r="L249" s="35">
        <v>81380</v>
      </c>
      <c r="M249" s="35">
        <v>31419</v>
      </c>
      <c r="N249" s="2">
        <f t="shared" si="47"/>
        <v>243313.63</v>
      </c>
      <c r="O249" s="4">
        <f t="shared" si="60"/>
        <v>698626</v>
      </c>
      <c r="P249" s="52">
        <v>183</v>
      </c>
      <c r="Q249" s="52">
        <v>123</v>
      </c>
      <c r="R249" s="4">
        <f t="shared" si="48"/>
        <v>31288</v>
      </c>
      <c r="S249" s="6">
        <f t="shared" si="58"/>
        <v>45012.311000000002</v>
      </c>
      <c r="T249" s="57">
        <v>4633662</v>
      </c>
      <c r="U249" s="6">
        <f t="shared" si="49"/>
        <v>4633.6620000000003</v>
      </c>
      <c r="V249" s="6">
        <f t="shared" si="50"/>
        <v>40378.649000000005</v>
      </c>
      <c r="W249" s="4">
        <f t="shared" si="51"/>
        <v>807573</v>
      </c>
      <c r="X249" s="19">
        <f t="shared" si="52"/>
        <v>1537487</v>
      </c>
      <c r="Y249" s="20">
        <v>0</v>
      </c>
      <c r="Z249" s="18">
        <v>0</v>
      </c>
      <c r="AA249" s="4">
        <f t="shared" si="53"/>
        <v>1537487</v>
      </c>
      <c r="AB249" s="20"/>
      <c r="AC249" s="20"/>
      <c r="AD249" s="20"/>
      <c r="AE249" s="20"/>
      <c r="AF249" s="20"/>
      <c r="AG249" s="20"/>
      <c r="AH249" s="53">
        <v>0</v>
      </c>
      <c r="AI249" s="53">
        <v>0</v>
      </c>
      <c r="AJ249" s="22"/>
      <c r="AK249" s="28">
        <f t="shared" si="54"/>
        <v>1537487</v>
      </c>
      <c r="AL249" s="30" t="str">
        <f t="shared" si="55"/>
        <v xml:space="preserve"> </v>
      </c>
      <c r="AM249" s="30" t="str">
        <f t="shared" si="56"/>
        <v xml:space="preserve"> </v>
      </c>
    </row>
    <row r="250" spans="1:39" ht="17.100000000000001" customHeight="1">
      <c r="A250" s="8" t="s">
        <v>54</v>
      </c>
      <c r="B250" s="8" t="s">
        <v>520</v>
      </c>
      <c r="C250" s="8" t="s">
        <v>163</v>
      </c>
      <c r="D250" s="8" t="s">
        <v>536</v>
      </c>
      <c r="E250" s="50">
        <v>1063.33</v>
      </c>
      <c r="F250" s="2">
        <f t="shared" si="57"/>
        <v>1868015.6107999999</v>
      </c>
      <c r="G250" s="56">
        <v>130548.78</v>
      </c>
      <c r="H250" s="55">
        <v>59990</v>
      </c>
      <c r="I250" s="34">
        <f t="shared" si="46"/>
        <v>44992.5</v>
      </c>
      <c r="J250" s="35">
        <v>90467</v>
      </c>
      <c r="K250" s="35">
        <v>11907</v>
      </c>
      <c r="L250" s="35">
        <v>221210</v>
      </c>
      <c r="M250" s="35">
        <v>14055</v>
      </c>
      <c r="N250" s="2">
        <f t="shared" si="47"/>
        <v>513180.28</v>
      </c>
      <c r="O250" s="4">
        <f t="shared" si="60"/>
        <v>1354835</v>
      </c>
      <c r="P250" s="52">
        <v>547</v>
      </c>
      <c r="Q250" s="52">
        <v>33</v>
      </c>
      <c r="R250" s="4">
        <f t="shared" si="48"/>
        <v>25091</v>
      </c>
      <c r="S250" s="6">
        <f t="shared" si="58"/>
        <v>89266.553499999995</v>
      </c>
      <c r="T250" s="57">
        <v>7984635</v>
      </c>
      <c r="U250" s="6">
        <f t="shared" si="49"/>
        <v>7984.6350000000002</v>
      </c>
      <c r="V250" s="6">
        <f t="shared" si="50"/>
        <v>81281.9185</v>
      </c>
      <c r="W250" s="4">
        <f t="shared" si="51"/>
        <v>1625638</v>
      </c>
      <c r="X250" s="19">
        <f t="shared" si="52"/>
        <v>3005564</v>
      </c>
      <c r="Y250" s="20">
        <v>0</v>
      </c>
      <c r="Z250" s="18">
        <v>0</v>
      </c>
      <c r="AA250" s="4">
        <f t="shared" si="53"/>
        <v>3005564</v>
      </c>
      <c r="AB250" s="20"/>
      <c r="AC250" s="20"/>
      <c r="AD250" s="20"/>
      <c r="AE250" s="20"/>
      <c r="AF250" s="20"/>
      <c r="AG250" s="20"/>
      <c r="AH250" s="53">
        <v>0</v>
      </c>
      <c r="AI250" s="53">
        <v>0</v>
      </c>
      <c r="AJ250" s="22"/>
      <c r="AK250" s="28">
        <f t="shared" si="54"/>
        <v>3005564</v>
      </c>
      <c r="AL250" s="30" t="str">
        <f t="shared" si="55"/>
        <v xml:space="preserve"> </v>
      </c>
      <c r="AM250" s="30" t="str">
        <f t="shared" si="56"/>
        <v xml:space="preserve"> </v>
      </c>
    </row>
    <row r="251" spans="1:39" ht="17.100000000000001" customHeight="1">
      <c r="A251" s="8" t="s">
        <v>54</v>
      </c>
      <c r="B251" s="8" t="s">
        <v>520</v>
      </c>
      <c r="C251" s="8" t="s">
        <v>164</v>
      </c>
      <c r="D251" s="8" t="s">
        <v>537</v>
      </c>
      <c r="E251" s="50">
        <v>669.18</v>
      </c>
      <c r="F251" s="2">
        <f t="shared" si="57"/>
        <v>1175588.6568</v>
      </c>
      <c r="G251" s="56">
        <v>101431.15</v>
      </c>
      <c r="H251" s="55">
        <v>41971</v>
      </c>
      <c r="I251" s="34">
        <f t="shared" si="46"/>
        <v>31478.25</v>
      </c>
      <c r="J251" s="35">
        <v>63436</v>
      </c>
      <c r="K251" s="35">
        <v>8320</v>
      </c>
      <c r="L251" s="35">
        <v>154904</v>
      </c>
      <c r="M251" s="35">
        <v>0</v>
      </c>
      <c r="N251" s="2">
        <f t="shared" si="47"/>
        <v>359569.4</v>
      </c>
      <c r="O251" s="4">
        <f t="shared" si="60"/>
        <v>816019</v>
      </c>
      <c r="P251" s="52">
        <v>134</v>
      </c>
      <c r="Q251" s="52">
        <v>33</v>
      </c>
      <c r="R251" s="4">
        <f t="shared" si="48"/>
        <v>6147</v>
      </c>
      <c r="S251" s="6">
        <f t="shared" si="58"/>
        <v>56177.661</v>
      </c>
      <c r="T251" s="57">
        <v>6391377</v>
      </c>
      <c r="U251" s="6">
        <f t="shared" si="49"/>
        <v>6391.3770000000004</v>
      </c>
      <c r="V251" s="6">
        <f t="shared" si="50"/>
        <v>49786.284</v>
      </c>
      <c r="W251" s="4">
        <f t="shared" si="51"/>
        <v>995726</v>
      </c>
      <c r="X251" s="19">
        <f t="shared" si="52"/>
        <v>1817892</v>
      </c>
      <c r="Y251" s="20">
        <v>0</v>
      </c>
      <c r="Z251" s="18">
        <v>0</v>
      </c>
      <c r="AA251" s="4">
        <f t="shared" si="53"/>
        <v>1817892</v>
      </c>
      <c r="AB251" s="20"/>
      <c r="AC251" s="20"/>
      <c r="AD251" s="20"/>
      <c r="AE251" s="20"/>
      <c r="AF251" s="20"/>
      <c r="AG251" s="20"/>
      <c r="AH251" s="53">
        <v>0</v>
      </c>
      <c r="AI251" s="53">
        <v>0</v>
      </c>
      <c r="AJ251" s="22"/>
      <c r="AK251" s="28">
        <f t="shared" si="54"/>
        <v>1817892</v>
      </c>
      <c r="AL251" s="30" t="str">
        <f t="shared" si="55"/>
        <v xml:space="preserve"> </v>
      </c>
      <c r="AM251" s="30" t="str">
        <f t="shared" si="56"/>
        <v xml:space="preserve"> </v>
      </c>
    </row>
    <row r="252" spans="1:39" ht="17.100000000000001" customHeight="1">
      <c r="A252" s="8" t="s">
        <v>165</v>
      </c>
      <c r="B252" s="8" t="s">
        <v>538</v>
      </c>
      <c r="C252" s="8" t="s">
        <v>62</v>
      </c>
      <c r="D252" s="8" t="s">
        <v>539</v>
      </c>
      <c r="E252" s="50">
        <v>232.2</v>
      </c>
      <c r="F252" s="2">
        <f t="shared" si="57"/>
        <v>407919.67199999996</v>
      </c>
      <c r="G252" s="56">
        <v>122629.58</v>
      </c>
      <c r="H252" s="55">
        <v>35695</v>
      </c>
      <c r="I252" s="34">
        <f t="shared" si="46"/>
        <v>26771.25</v>
      </c>
      <c r="J252" s="35">
        <v>17751</v>
      </c>
      <c r="K252" s="35">
        <v>0</v>
      </c>
      <c r="L252" s="35">
        <v>0</v>
      </c>
      <c r="M252" s="35">
        <v>34631</v>
      </c>
      <c r="N252" s="2">
        <f t="shared" si="47"/>
        <v>201782.83000000002</v>
      </c>
      <c r="O252" s="4">
        <f t="shared" si="60"/>
        <v>206137</v>
      </c>
      <c r="P252" s="52">
        <v>84</v>
      </c>
      <c r="Q252" s="52">
        <v>88</v>
      </c>
      <c r="R252" s="4">
        <f t="shared" si="48"/>
        <v>10275</v>
      </c>
      <c r="S252" s="6">
        <f t="shared" si="58"/>
        <v>19493.189999999999</v>
      </c>
      <c r="T252" s="57">
        <v>7321169</v>
      </c>
      <c r="U252" s="6">
        <f t="shared" si="49"/>
        <v>7321.1689999999999</v>
      </c>
      <c r="V252" s="6">
        <f t="shared" si="50"/>
        <v>12172.020999999999</v>
      </c>
      <c r="W252" s="4">
        <f t="shared" si="51"/>
        <v>243440</v>
      </c>
      <c r="X252" s="19">
        <f t="shared" si="52"/>
        <v>459852</v>
      </c>
      <c r="Y252" s="20">
        <v>0</v>
      </c>
      <c r="Z252" s="18">
        <v>0</v>
      </c>
      <c r="AA252" s="4">
        <f t="shared" si="53"/>
        <v>459852</v>
      </c>
      <c r="AB252" s="20"/>
      <c r="AC252" s="20"/>
      <c r="AD252" s="20"/>
      <c r="AE252" s="20"/>
      <c r="AF252" s="20"/>
      <c r="AG252" s="20"/>
      <c r="AH252" s="53">
        <v>0</v>
      </c>
      <c r="AI252" s="53">
        <v>0</v>
      </c>
      <c r="AJ252" s="22"/>
      <c r="AK252" s="28">
        <f t="shared" si="54"/>
        <v>459852</v>
      </c>
      <c r="AL252" s="30" t="str">
        <f t="shared" si="55"/>
        <v xml:space="preserve"> </v>
      </c>
      <c r="AM252" s="30" t="str">
        <f t="shared" si="56"/>
        <v xml:space="preserve"> </v>
      </c>
    </row>
    <row r="253" spans="1:39" ht="17.100000000000001" customHeight="1">
      <c r="A253" s="8" t="s">
        <v>165</v>
      </c>
      <c r="B253" s="8" t="s">
        <v>538</v>
      </c>
      <c r="C253" s="8" t="s">
        <v>51</v>
      </c>
      <c r="D253" s="8" t="s">
        <v>540</v>
      </c>
      <c r="E253" s="50">
        <v>1845.64</v>
      </c>
      <c r="F253" s="2">
        <f t="shared" si="57"/>
        <v>3242346.5264000003</v>
      </c>
      <c r="G253" s="56">
        <v>688487.89</v>
      </c>
      <c r="H253" s="55">
        <v>362313</v>
      </c>
      <c r="I253" s="34">
        <f t="shared" si="46"/>
        <v>271734.75</v>
      </c>
      <c r="J253" s="35">
        <v>180164</v>
      </c>
      <c r="K253" s="35">
        <v>165026</v>
      </c>
      <c r="L253" s="35">
        <v>443490</v>
      </c>
      <c r="M253" s="35">
        <v>80396</v>
      </c>
      <c r="N253" s="2">
        <f t="shared" si="47"/>
        <v>1829298.6400000001</v>
      </c>
      <c r="O253" s="4">
        <f t="shared" si="60"/>
        <v>1413048</v>
      </c>
      <c r="P253" s="52">
        <v>1013</v>
      </c>
      <c r="Q253" s="52">
        <v>40</v>
      </c>
      <c r="R253" s="4">
        <f t="shared" si="48"/>
        <v>56323</v>
      </c>
      <c r="S253" s="6">
        <f t="shared" si="58"/>
        <v>154941.478</v>
      </c>
      <c r="T253" s="57">
        <v>42264450</v>
      </c>
      <c r="U253" s="6">
        <f t="shared" si="49"/>
        <v>42264.45</v>
      </c>
      <c r="V253" s="6">
        <f t="shared" si="50"/>
        <v>112677.02800000001</v>
      </c>
      <c r="W253" s="4">
        <f t="shared" si="51"/>
        <v>2253541</v>
      </c>
      <c r="X253" s="19">
        <f t="shared" si="52"/>
        <v>3722912</v>
      </c>
      <c r="Y253" s="20">
        <v>0</v>
      </c>
      <c r="Z253" s="18">
        <v>0</v>
      </c>
      <c r="AA253" s="4">
        <f t="shared" si="53"/>
        <v>3722912</v>
      </c>
      <c r="AB253" s="20"/>
      <c r="AC253" s="20"/>
      <c r="AD253" s="20"/>
      <c r="AE253" s="20"/>
      <c r="AF253" s="20"/>
      <c r="AG253" s="20"/>
      <c r="AH253" s="53">
        <v>0</v>
      </c>
      <c r="AI253" s="53">
        <v>0</v>
      </c>
      <c r="AJ253" s="22"/>
      <c r="AK253" s="28">
        <f t="shared" si="54"/>
        <v>3722912</v>
      </c>
      <c r="AL253" s="30" t="str">
        <f t="shared" si="55"/>
        <v xml:space="preserve"> </v>
      </c>
      <c r="AM253" s="30" t="str">
        <f t="shared" si="56"/>
        <v xml:space="preserve"> </v>
      </c>
    </row>
    <row r="254" spans="1:39" ht="17.100000000000001" customHeight="1">
      <c r="A254" s="8" t="s">
        <v>165</v>
      </c>
      <c r="B254" s="8" t="s">
        <v>538</v>
      </c>
      <c r="C254" s="8" t="s">
        <v>96</v>
      </c>
      <c r="D254" s="8" t="s">
        <v>541</v>
      </c>
      <c r="E254" s="50">
        <v>670.86</v>
      </c>
      <c r="F254" s="2">
        <f t="shared" si="57"/>
        <v>1178540.0135999999</v>
      </c>
      <c r="G254" s="56">
        <v>288488.03999999998</v>
      </c>
      <c r="H254" s="55">
        <v>115346</v>
      </c>
      <c r="I254" s="34">
        <f t="shared" si="46"/>
        <v>86509.5</v>
      </c>
      <c r="J254" s="35">
        <v>57357</v>
      </c>
      <c r="K254" s="35">
        <v>52554</v>
      </c>
      <c r="L254" s="35">
        <v>141182</v>
      </c>
      <c r="M254" s="35">
        <v>30111</v>
      </c>
      <c r="N254" s="2">
        <f t="shared" si="47"/>
        <v>656201.54</v>
      </c>
      <c r="O254" s="4">
        <f t="shared" si="60"/>
        <v>522338</v>
      </c>
      <c r="P254" s="52">
        <v>214</v>
      </c>
      <c r="Q254" s="52">
        <v>77</v>
      </c>
      <c r="R254" s="4">
        <f t="shared" si="48"/>
        <v>22904</v>
      </c>
      <c r="S254" s="6">
        <f t="shared" si="58"/>
        <v>56318.697</v>
      </c>
      <c r="T254" s="57">
        <v>18075692</v>
      </c>
      <c r="U254" s="6">
        <f t="shared" si="49"/>
        <v>18075.691999999999</v>
      </c>
      <c r="V254" s="6">
        <f t="shared" si="50"/>
        <v>38243.005000000005</v>
      </c>
      <c r="W254" s="4">
        <f t="shared" si="51"/>
        <v>764860</v>
      </c>
      <c r="X254" s="19">
        <f t="shared" si="52"/>
        <v>1310102</v>
      </c>
      <c r="Y254" s="20">
        <v>0</v>
      </c>
      <c r="Z254" s="18">
        <v>0</v>
      </c>
      <c r="AA254" s="4">
        <f t="shared" si="53"/>
        <v>1310102</v>
      </c>
      <c r="AB254" s="20"/>
      <c r="AC254" s="20"/>
      <c r="AD254" s="20"/>
      <c r="AE254" s="20"/>
      <c r="AF254" s="20"/>
      <c r="AG254" s="20"/>
      <c r="AH254" s="53">
        <v>0</v>
      </c>
      <c r="AI254" s="53">
        <v>0</v>
      </c>
      <c r="AJ254" s="22"/>
      <c r="AK254" s="28">
        <f t="shared" si="54"/>
        <v>1310102</v>
      </c>
      <c r="AL254" s="30" t="str">
        <f t="shared" si="55"/>
        <v xml:space="preserve"> </v>
      </c>
      <c r="AM254" s="30" t="str">
        <f t="shared" si="56"/>
        <v xml:space="preserve"> </v>
      </c>
    </row>
    <row r="255" spans="1:39" ht="17.100000000000001" customHeight="1">
      <c r="A255" s="8" t="s">
        <v>165</v>
      </c>
      <c r="B255" s="8" t="s">
        <v>538</v>
      </c>
      <c r="C255" s="8" t="s">
        <v>207</v>
      </c>
      <c r="D255" s="8" t="s">
        <v>542</v>
      </c>
      <c r="E255" s="50">
        <v>944.97</v>
      </c>
      <c r="F255" s="2">
        <f t="shared" si="57"/>
        <v>1660085.4972000001</v>
      </c>
      <c r="G255" s="56">
        <v>324447.24</v>
      </c>
      <c r="H255" s="55">
        <v>186572</v>
      </c>
      <c r="I255" s="34">
        <f t="shared" si="46"/>
        <v>139929</v>
      </c>
      <c r="J255" s="35">
        <v>92763</v>
      </c>
      <c r="K255" s="35">
        <v>85257</v>
      </c>
      <c r="L255" s="35">
        <v>229968</v>
      </c>
      <c r="M255" s="35">
        <v>92649</v>
      </c>
      <c r="N255" s="2">
        <f t="shared" si="47"/>
        <v>965013.24</v>
      </c>
      <c r="O255" s="4">
        <f t="shared" si="60"/>
        <v>695072</v>
      </c>
      <c r="P255" s="52">
        <v>434</v>
      </c>
      <c r="Q255" s="52">
        <v>66</v>
      </c>
      <c r="R255" s="4">
        <f t="shared" si="48"/>
        <v>39815</v>
      </c>
      <c r="S255" s="6">
        <f t="shared" si="58"/>
        <v>79330.231499999994</v>
      </c>
      <c r="T255" s="57">
        <v>20142266</v>
      </c>
      <c r="U255" s="6">
        <f t="shared" si="49"/>
        <v>20142.266</v>
      </c>
      <c r="V255" s="6">
        <f t="shared" si="50"/>
        <v>59187.965499999991</v>
      </c>
      <c r="W255" s="4">
        <f t="shared" si="51"/>
        <v>1183759</v>
      </c>
      <c r="X255" s="19">
        <f t="shared" si="52"/>
        <v>1918646</v>
      </c>
      <c r="Y255" s="20">
        <v>0</v>
      </c>
      <c r="Z255" s="18">
        <v>0</v>
      </c>
      <c r="AA255" s="4">
        <f t="shared" si="53"/>
        <v>1918646</v>
      </c>
      <c r="AB255" s="20"/>
      <c r="AC255" s="20"/>
      <c r="AD255" s="20"/>
      <c r="AE255" s="20"/>
      <c r="AF255" s="20"/>
      <c r="AG255" s="20"/>
      <c r="AH255" s="53">
        <v>0</v>
      </c>
      <c r="AI255" s="53">
        <v>0</v>
      </c>
      <c r="AJ255" s="22"/>
      <c r="AK255" s="28">
        <f t="shared" si="54"/>
        <v>1918646</v>
      </c>
      <c r="AL255" s="30" t="str">
        <f t="shared" si="55"/>
        <v xml:space="preserve"> </v>
      </c>
      <c r="AM255" s="30" t="str">
        <f t="shared" si="56"/>
        <v xml:space="preserve"> </v>
      </c>
    </row>
    <row r="256" spans="1:39" ht="17.100000000000001" customHeight="1">
      <c r="A256" s="8" t="s">
        <v>165</v>
      </c>
      <c r="B256" s="8" t="s">
        <v>538</v>
      </c>
      <c r="C256" s="8" t="s">
        <v>58</v>
      </c>
      <c r="D256" s="8" t="s">
        <v>543</v>
      </c>
      <c r="E256" s="50">
        <v>1271.18</v>
      </c>
      <c r="F256" s="2">
        <f t="shared" si="57"/>
        <v>2233158.1768</v>
      </c>
      <c r="G256" s="56">
        <v>4189682.28</v>
      </c>
      <c r="H256" s="55">
        <v>240583</v>
      </c>
      <c r="I256" s="34">
        <f t="shared" si="46"/>
        <v>180437.25</v>
      </c>
      <c r="J256" s="35">
        <v>119622</v>
      </c>
      <c r="K256" s="35">
        <v>109829</v>
      </c>
      <c r="L256" s="35">
        <v>295743</v>
      </c>
      <c r="M256" s="35">
        <v>131738</v>
      </c>
      <c r="N256" s="2">
        <f t="shared" si="47"/>
        <v>5027051.5299999993</v>
      </c>
      <c r="O256" s="4">
        <f t="shared" si="60"/>
        <v>0</v>
      </c>
      <c r="P256" s="52">
        <v>362</v>
      </c>
      <c r="Q256" s="52">
        <v>81</v>
      </c>
      <c r="R256" s="4">
        <f t="shared" si="48"/>
        <v>40758</v>
      </c>
      <c r="S256" s="6">
        <f t="shared" si="58"/>
        <v>106715.561</v>
      </c>
      <c r="T256" s="57">
        <v>264500144</v>
      </c>
      <c r="U256" s="6">
        <f t="shared" si="49"/>
        <v>264500.14399999997</v>
      </c>
      <c r="V256" s="6">
        <f t="shared" si="50"/>
        <v>0</v>
      </c>
      <c r="W256" s="4">
        <f t="shared" si="51"/>
        <v>0</v>
      </c>
      <c r="X256" s="19">
        <f t="shared" si="52"/>
        <v>40758</v>
      </c>
      <c r="Y256" s="20">
        <v>0</v>
      </c>
      <c r="Z256" s="18">
        <v>0</v>
      </c>
      <c r="AA256" s="4">
        <f t="shared" si="53"/>
        <v>40758</v>
      </c>
      <c r="AB256" s="20"/>
      <c r="AC256" s="20"/>
      <c r="AD256" s="20"/>
      <c r="AE256" s="20"/>
      <c r="AF256" s="20"/>
      <c r="AG256" s="20">
        <v>11412</v>
      </c>
      <c r="AH256" s="53">
        <v>0</v>
      </c>
      <c r="AI256" s="53">
        <v>0</v>
      </c>
      <c r="AJ256" s="22"/>
      <c r="AK256" s="28">
        <f t="shared" si="54"/>
        <v>29346</v>
      </c>
      <c r="AL256" s="30">
        <f t="shared" si="55"/>
        <v>1</v>
      </c>
      <c r="AM256" s="30">
        <f t="shared" si="56"/>
        <v>1</v>
      </c>
    </row>
    <row r="257" spans="1:39" ht="17.100000000000001" customHeight="1">
      <c r="A257" s="8" t="s">
        <v>165</v>
      </c>
      <c r="B257" s="8" t="s">
        <v>538</v>
      </c>
      <c r="C257" s="8" t="s">
        <v>33</v>
      </c>
      <c r="D257" s="8" t="s">
        <v>544</v>
      </c>
      <c r="E257" s="50">
        <v>1384.08</v>
      </c>
      <c r="F257" s="2">
        <f t="shared" si="57"/>
        <v>2431496.3807999999</v>
      </c>
      <c r="G257" s="56">
        <v>362625.49</v>
      </c>
      <c r="H257" s="55">
        <v>266102</v>
      </c>
      <c r="I257" s="34">
        <f t="shared" si="46"/>
        <v>199576.5</v>
      </c>
      <c r="J257" s="35">
        <v>132338</v>
      </c>
      <c r="K257" s="35">
        <v>120846</v>
      </c>
      <c r="L257" s="35">
        <v>323744</v>
      </c>
      <c r="M257" s="35">
        <v>75739</v>
      </c>
      <c r="N257" s="2">
        <f t="shared" si="47"/>
        <v>1214868.99</v>
      </c>
      <c r="O257" s="4">
        <f t="shared" si="60"/>
        <v>1216627</v>
      </c>
      <c r="P257" s="52">
        <v>626</v>
      </c>
      <c r="Q257" s="52">
        <v>68</v>
      </c>
      <c r="R257" s="4">
        <f t="shared" si="48"/>
        <v>59170</v>
      </c>
      <c r="S257" s="6">
        <f t="shared" si="58"/>
        <v>116193.516</v>
      </c>
      <c r="T257" s="57">
        <v>21926561</v>
      </c>
      <c r="U257" s="6">
        <f t="shared" si="49"/>
        <v>21926.561000000002</v>
      </c>
      <c r="V257" s="6">
        <f t="shared" si="50"/>
        <v>94266.955000000002</v>
      </c>
      <c r="W257" s="4">
        <f t="shared" si="51"/>
        <v>1885339</v>
      </c>
      <c r="X257" s="19">
        <f t="shared" si="52"/>
        <v>3161136</v>
      </c>
      <c r="Y257" s="20">
        <v>0</v>
      </c>
      <c r="Z257" s="18">
        <v>0</v>
      </c>
      <c r="AA257" s="4">
        <f t="shared" si="53"/>
        <v>3161136</v>
      </c>
      <c r="AB257" s="20"/>
      <c r="AC257" s="20"/>
      <c r="AD257" s="20"/>
      <c r="AE257" s="20"/>
      <c r="AF257" s="20"/>
      <c r="AG257" s="20"/>
      <c r="AH257" s="53">
        <v>0</v>
      </c>
      <c r="AI257" s="53">
        <v>0</v>
      </c>
      <c r="AJ257" s="22"/>
      <c r="AK257" s="28">
        <f t="shared" si="54"/>
        <v>3161136</v>
      </c>
      <c r="AL257" s="30" t="str">
        <f t="shared" si="55"/>
        <v xml:space="preserve"> </v>
      </c>
      <c r="AM257" s="30" t="str">
        <f t="shared" si="56"/>
        <v xml:space="preserve"> </v>
      </c>
    </row>
    <row r="258" spans="1:39" ht="17.100000000000001" customHeight="1">
      <c r="A258" s="8" t="s">
        <v>165</v>
      </c>
      <c r="B258" s="8" t="s">
        <v>538</v>
      </c>
      <c r="C258" s="8" t="s">
        <v>166</v>
      </c>
      <c r="D258" s="8" t="s">
        <v>545</v>
      </c>
      <c r="E258" s="50">
        <v>1634.38</v>
      </c>
      <c r="F258" s="2">
        <f t="shared" si="57"/>
        <v>2871213.4088000003</v>
      </c>
      <c r="G258" s="56">
        <v>543892.52</v>
      </c>
      <c r="H258" s="55">
        <v>325523</v>
      </c>
      <c r="I258" s="34">
        <f t="shared" si="46"/>
        <v>244142.25</v>
      </c>
      <c r="J258" s="35">
        <v>161897</v>
      </c>
      <c r="K258" s="35">
        <v>147636</v>
      </c>
      <c r="L258" s="35">
        <v>396229</v>
      </c>
      <c r="M258" s="35">
        <v>157878</v>
      </c>
      <c r="N258" s="2">
        <f t="shared" si="47"/>
        <v>1651674.77</v>
      </c>
      <c r="O258" s="4">
        <f t="shared" si="60"/>
        <v>1219539</v>
      </c>
      <c r="P258" s="52">
        <v>675</v>
      </c>
      <c r="Q258" s="52">
        <v>62</v>
      </c>
      <c r="R258" s="4">
        <f t="shared" si="48"/>
        <v>58172</v>
      </c>
      <c r="S258" s="6">
        <f t="shared" si="58"/>
        <v>137206.201</v>
      </c>
      <c r="T258" s="57">
        <v>33065291</v>
      </c>
      <c r="U258" s="6">
        <f t="shared" si="49"/>
        <v>33065.290999999997</v>
      </c>
      <c r="V258" s="6">
        <f t="shared" si="50"/>
        <v>104140.91</v>
      </c>
      <c r="W258" s="4">
        <f t="shared" si="51"/>
        <v>2082818</v>
      </c>
      <c r="X258" s="19">
        <f t="shared" si="52"/>
        <v>3360529</v>
      </c>
      <c r="Y258" s="20">
        <v>0</v>
      </c>
      <c r="Z258" s="18">
        <v>0</v>
      </c>
      <c r="AA258" s="4">
        <f t="shared" si="53"/>
        <v>3360529</v>
      </c>
      <c r="AB258" s="20"/>
      <c r="AC258" s="20"/>
      <c r="AD258" s="20"/>
      <c r="AE258" s="20"/>
      <c r="AF258" s="20"/>
      <c r="AG258" s="20"/>
      <c r="AH258" s="53">
        <v>0</v>
      </c>
      <c r="AI258" s="53">
        <v>0</v>
      </c>
      <c r="AJ258" s="22"/>
      <c r="AK258" s="28">
        <f t="shared" si="54"/>
        <v>3360529</v>
      </c>
      <c r="AL258" s="30" t="str">
        <f t="shared" si="55"/>
        <v xml:space="preserve"> </v>
      </c>
      <c r="AM258" s="30" t="str">
        <f t="shared" si="56"/>
        <v xml:space="preserve"> </v>
      </c>
    </row>
    <row r="259" spans="1:39" ht="17.100000000000001" customHeight="1">
      <c r="A259" s="8" t="s">
        <v>165</v>
      </c>
      <c r="B259" s="8" t="s">
        <v>538</v>
      </c>
      <c r="C259" s="8" t="s">
        <v>97</v>
      </c>
      <c r="D259" s="8" t="s">
        <v>546</v>
      </c>
      <c r="E259" s="50">
        <v>446.77</v>
      </c>
      <c r="F259" s="2">
        <f t="shared" si="57"/>
        <v>784867.66519999993</v>
      </c>
      <c r="G259" s="56">
        <v>132747.87</v>
      </c>
      <c r="H259" s="55">
        <v>79993</v>
      </c>
      <c r="I259" s="34">
        <f t="shared" si="46"/>
        <v>59994.75</v>
      </c>
      <c r="J259" s="35">
        <v>39791</v>
      </c>
      <c r="K259" s="35">
        <v>36131</v>
      </c>
      <c r="L259" s="35">
        <v>95666</v>
      </c>
      <c r="M259" s="35">
        <v>77082</v>
      </c>
      <c r="N259" s="2">
        <f t="shared" si="47"/>
        <v>441412.62</v>
      </c>
      <c r="O259" s="4">
        <f t="shared" si="60"/>
        <v>343455</v>
      </c>
      <c r="P259" s="52">
        <v>157</v>
      </c>
      <c r="Q259" s="52">
        <v>73</v>
      </c>
      <c r="R259" s="4">
        <f t="shared" si="48"/>
        <v>15931</v>
      </c>
      <c r="S259" s="6">
        <f t="shared" si="58"/>
        <v>37506.341500000002</v>
      </c>
      <c r="T259" s="57">
        <v>8079603</v>
      </c>
      <c r="U259" s="6">
        <f t="shared" si="49"/>
        <v>8079.6030000000001</v>
      </c>
      <c r="V259" s="6">
        <f t="shared" si="50"/>
        <v>29426.738500000003</v>
      </c>
      <c r="W259" s="4">
        <f t="shared" si="51"/>
        <v>588535</v>
      </c>
      <c r="X259" s="19">
        <f t="shared" si="52"/>
        <v>947921</v>
      </c>
      <c r="Y259" s="20">
        <v>0</v>
      </c>
      <c r="Z259" s="18">
        <v>0</v>
      </c>
      <c r="AA259" s="4">
        <f t="shared" si="53"/>
        <v>947921</v>
      </c>
      <c r="AB259" s="20"/>
      <c r="AC259" s="20"/>
      <c r="AD259" s="20"/>
      <c r="AE259" s="20"/>
      <c r="AF259" s="20"/>
      <c r="AG259" s="20"/>
      <c r="AH259" s="53">
        <v>0</v>
      </c>
      <c r="AI259" s="53">
        <v>0</v>
      </c>
      <c r="AJ259" s="22"/>
      <c r="AK259" s="28">
        <f t="shared" si="54"/>
        <v>947921</v>
      </c>
      <c r="AL259" s="30" t="str">
        <f t="shared" si="55"/>
        <v xml:space="preserve"> </v>
      </c>
      <c r="AM259" s="30" t="str">
        <f t="shared" si="56"/>
        <v xml:space="preserve"> </v>
      </c>
    </row>
    <row r="260" spans="1:39" ht="17.100000000000001" customHeight="1">
      <c r="A260" s="8" t="s">
        <v>165</v>
      </c>
      <c r="B260" s="8" t="s">
        <v>538</v>
      </c>
      <c r="C260" s="8" t="s">
        <v>167</v>
      </c>
      <c r="D260" s="8" t="s">
        <v>547</v>
      </c>
      <c r="E260" s="50">
        <v>561.14</v>
      </c>
      <c r="F260" s="2">
        <f t="shared" si="57"/>
        <v>985788.3064</v>
      </c>
      <c r="G260" s="56">
        <v>160445.38999999998</v>
      </c>
      <c r="H260" s="55">
        <v>103157</v>
      </c>
      <c r="I260" s="34">
        <f t="shared" ref="I260:I323" si="61">ROUND(H260*0.75,2)</f>
        <v>77367.75</v>
      </c>
      <c r="J260" s="35">
        <v>51301</v>
      </c>
      <c r="K260" s="35">
        <v>46860</v>
      </c>
      <c r="L260" s="35">
        <v>128219</v>
      </c>
      <c r="M260" s="35">
        <v>26438</v>
      </c>
      <c r="N260" s="2">
        <f t="shared" ref="N260:N323" si="62">SUM(G260+I260+J260+K260+L260+M260)</f>
        <v>490631.14</v>
      </c>
      <c r="O260" s="4">
        <f t="shared" si="60"/>
        <v>495157</v>
      </c>
      <c r="P260" s="52">
        <v>233</v>
      </c>
      <c r="Q260" s="52">
        <v>66</v>
      </c>
      <c r="R260" s="4">
        <f t="shared" ref="R260:R323" si="63">ROUND(SUM(P260*Q260*1.39),0)</f>
        <v>21375</v>
      </c>
      <c r="S260" s="6">
        <f t="shared" si="58"/>
        <v>47107.703000000001</v>
      </c>
      <c r="T260" s="57">
        <v>9488196</v>
      </c>
      <c r="U260" s="6">
        <f t="shared" ref="U260:U323" si="64">ROUND(T260/1000,4)</f>
        <v>9488.1959999999999</v>
      </c>
      <c r="V260" s="6">
        <f t="shared" ref="V260:V323" si="65">IF(S260-U260&lt;0,0,S260-U260)</f>
        <v>37619.506999999998</v>
      </c>
      <c r="W260" s="4">
        <f t="shared" ref="W260:W323" si="66">IF(V260&gt;0,ROUND(SUM(V260*$W$3),0),0)</f>
        <v>752390</v>
      </c>
      <c r="X260" s="19">
        <f t="shared" ref="X260:X323" si="67">SUM(O260+R260+W260)</f>
        <v>1268922</v>
      </c>
      <c r="Y260" s="20">
        <v>0</v>
      </c>
      <c r="Z260" s="18">
        <v>0</v>
      </c>
      <c r="AA260" s="4">
        <f t="shared" ref="AA260:AA323" si="68">ROUND(X260+Z260,0)</f>
        <v>1268922</v>
      </c>
      <c r="AB260" s="20"/>
      <c r="AC260" s="20"/>
      <c r="AD260" s="20"/>
      <c r="AE260" s="20"/>
      <c r="AF260" s="20"/>
      <c r="AG260" s="20"/>
      <c r="AH260" s="53">
        <v>0</v>
      </c>
      <c r="AI260" s="53">
        <v>0</v>
      </c>
      <c r="AJ260" s="22"/>
      <c r="AK260" s="28">
        <f t="shared" ref="AK260:AK323" si="69">SUM(AA260-AB260-AC260-AD260-AE260-AF260-AG260+AH260-AI260+AJ260)</f>
        <v>1268922</v>
      </c>
      <c r="AL260" s="30" t="str">
        <f t="shared" ref="AL260:AL323" si="70">IF(O260&gt;0," ",1)</f>
        <v xml:space="preserve"> </v>
      </c>
      <c r="AM260" s="30" t="str">
        <f t="shared" ref="AM260:AM323" si="71">IF(W260&gt;0," ",1)</f>
        <v xml:space="preserve"> </v>
      </c>
    </row>
    <row r="261" spans="1:39" ht="17.100000000000001" customHeight="1">
      <c r="A261" s="8" t="s">
        <v>63</v>
      </c>
      <c r="B261" s="8" t="s">
        <v>548</v>
      </c>
      <c r="C261" s="8" t="s">
        <v>51</v>
      </c>
      <c r="D261" s="8" t="s">
        <v>549</v>
      </c>
      <c r="E261" s="50">
        <v>5255.56</v>
      </c>
      <c r="F261" s="2">
        <f t="shared" ref="F261:F324" si="72">SUM(E261*$F$3)</f>
        <v>9232757.5855999999</v>
      </c>
      <c r="G261" s="56">
        <v>2365724.94</v>
      </c>
      <c r="H261" s="55">
        <v>662816</v>
      </c>
      <c r="I261" s="34">
        <f t="shared" si="61"/>
        <v>497112</v>
      </c>
      <c r="J261" s="35">
        <v>521593</v>
      </c>
      <c r="K261" s="35">
        <v>870018</v>
      </c>
      <c r="L261" s="35">
        <v>1282843</v>
      </c>
      <c r="M261" s="35">
        <v>85781</v>
      </c>
      <c r="N261" s="2">
        <f t="shared" si="62"/>
        <v>5623071.9399999995</v>
      </c>
      <c r="O261" s="4">
        <f t="shared" si="60"/>
        <v>3609686</v>
      </c>
      <c r="P261" s="52">
        <v>1675</v>
      </c>
      <c r="Q261" s="52">
        <v>44</v>
      </c>
      <c r="R261" s="4">
        <f t="shared" si="63"/>
        <v>102443</v>
      </c>
      <c r="S261" s="6">
        <f t="shared" ref="S261:S324" si="73">ROUND(SUM(E261*$S$3),4)</f>
        <v>441204.26199999999</v>
      </c>
      <c r="T261" s="57">
        <v>149351322</v>
      </c>
      <c r="U261" s="6">
        <f t="shared" si="64"/>
        <v>149351.32199999999</v>
      </c>
      <c r="V261" s="6">
        <f t="shared" si="65"/>
        <v>291852.94</v>
      </c>
      <c r="W261" s="4">
        <f t="shared" si="66"/>
        <v>5837059</v>
      </c>
      <c r="X261" s="19">
        <f t="shared" si="67"/>
        <v>9549188</v>
      </c>
      <c r="Y261" s="20">
        <v>0</v>
      </c>
      <c r="Z261" s="18">
        <v>0</v>
      </c>
      <c r="AA261" s="4">
        <f t="shared" si="68"/>
        <v>9549188</v>
      </c>
      <c r="AB261" s="20"/>
      <c r="AC261" s="20"/>
      <c r="AD261" s="20"/>
      <c r="AE261" s="20"/>
      <c r="AF261" s="20"/>
      <c r="AG261" s="20"/>
      <c r="AH261" s="53">
        <v>0</v>
      </c>
      <c r="AI261" s="53">
        <v>0</v>
      </c>
      <c r="AJ261" s="22"/>
      <c r="AK261" s="28">
        <f t="shared" si="69"/>
        <v>9549188</v>
      </c>
      <c r="AL261" s="30" t="str">
        <f t="shared" si="70"/>
        <v xml:space="preserve"> </v>
      </c>
      <c r="AM261" s="30" t="str">
        <f t="shared" si="71"/>
        <v xml:space="preserve"> </v>
      </c>
    </row>
    <row r="262" spans="1:39" ht="17.100000000000001" customHeight="1">
      <c r="A262" s="8" t="s">
        <v>63</v>
      </c>
      <c r="B262" s="8" t="s">
        <v>548</v>
      </c>
      <c r="C262" s="8" t="s">
        <v>190</v>
      </c>
      <c r="D262" s="8" t="s">
        <v>550</v>
      </c>
      <c r="E262" s="50">
        <v>951.89</v>
      </c>
      <c r="F262" s="2">
        <f t="shared" si="72"/>
        <v>1672242.2763999999</v>
      </c>
      <c r="G262" s="56">
        <v>434206.48</v>
      </c>
      <c r="H262" s="55">
        <v>118357</v>
      </c>
      <c r="I262" s="34">
        <f t="shared" si="61"/>
        <v>88767.75</v>
      </c>
      <c r="J262" s="35">
        <v>93140</v>
      </c>
      <c r="K262" s="35">
        <v>155483</v>
      </c>
      <c r="L262" s="35">
        <v>230368</v>
      </c>
      <c r="M262" s="35">
        <v>88286</v>
      </c>
      <c r="N262" s="2">
        <f t="shared" si="62"/>
        <v>1090251.23</v>
      </c>
      <c r="O262" s="4">
        <f t="shared" si="60"/>
        <v>581991</v>
      </c>
      <c r="P262" s="52">
        <v>431</v>
      </c>
      <c r="Q262" s="52">
        <v>73</v>
      </c>
      <c r="R262" s="4">
        <f t="shared" si="63"/>
        <v>43734</v>
      </c>
      <c r="S262" s="6">
        <f t="shared" si="73"/>
        <v>79911.165500000003</v>
      </c>
      <c r="T262" s="57">
        <v>27228779</v>
      </c>
      <c r="U262" s="6">
        <f t="shared" si="64"/>
        <v>27228.778999999999</v>
      </c>
      <c r="V262" s="6">
        <f t="shared" si="65"/>
        <v>52682.386500000008</v>
      </c>
      <c r="W262" s="4">
        <f t="shared" si="66"/>
        <v>1053648</v>
      </c>
      <c r="X262" s="19">
        <f t="shared" si="67"/>
        <v>1679373</v>
      </c>
      <c r="Y262" s="20">
        <v>0</v>
      </c>
      <c r="Z262" s="18">
        <v>0</v>
      </c>
      <c r="AA262" s="4">
        <f t="shared" si="68"/>
        <v>1679373</v>
      </c>
      <c r="AB262" s="20"/>
      <c r="AC262" s="20"/>
      <c r="AD262" s="20"/>
      <c r="AE262" s="20"/>
      <c r="AF262" s="20"/>
      <c r="AG262" s="20"/>
      <c r="AH262" s="53">
        <v>0</v>
      </c>
      <c r="AI262" s="53">
        <v>0</v>
      </c>
      <c r="AJ262" s="22"/>
      <c r="AK262" s="28">
        <f t="shared" si="69"/>
        <v>1679373</v>
      </c>
      <c r="AL262" s="30" t="str">
        <f t="shared" si="70"/>
        <v xml:space="preserve"> </v>
      </c>
      <c r="AM262" s="30" t="str">
        <f t="shared" si="71"/>
        <v xml:space="preserve"> </v>
      </c>
    </row>
    <row r="263" spans="1:39" ht="17.100000000000001" customHeight="1">
      <c r="A263" s="8" t="s">
        <v>63</v>
      </c>
      <c r="B263" s="8" t="s">
        <v>548</v>
      </c>
      <c r="C263" s="8" t="s">
        <v>96</v>
      </c>
      <c r="D263" s="8" t="s">
        <v>551</v>
      </c>
      <c r="E263" s="50">
        <v>503.52</v>
      </c>
      <c r="F263" s="2">
        <f t="shared" si="72"/>
        <v>884563.79519999993</v>
      </c>
      <c r="G263" s="56">
        <v>498057.42</v>
      </c>
      <c r="H263" s="55">
        <v>50725</v>
      </c>
      <c r="I263" s="34">
        <f t="shared" si="61"/>
        <v>38043.75</v>
      </c>
      <c r="J263" s="35">
        <v>39917</v>
      </c>
      <c r="K263" s="35">
        <v>66234</v>
      </c>
      <c r="L263" s="35">
        <v>96868</v>
      </c>
      <c r="M263" s="35">
        <v>193982</v>
      </c>
      <c r="N263" s="2">
        <f t="shared" si="62"/>
        <v>933102.16999999993</v>
      </c>
      <c r="O263" s="4">
        <f t="shared" si="60"/>
        <v>0</v>
      </c>
      <c r="P263" s="52">
        <v>186</v>
      </c>
      <c r="Q263" s="52">
        <v>108</v>
      </c>
      <c r="R263" s="4">
        <f t="shared" si="63"/>
        <v>27922</v>
      </c>
      <c r="S263" s="6">
        <f t="shared" si="73"/>
        <v>42270.504000000001</v>
      </c>
      <c r="T263" s="57">
        <v>30521986</v>
      </c>
      <c r="U263" s="6">
        <f t="shared" si="64"/>
        <v>30521.986000000001</v>
      </c>
      <c r="V263" s="6">
        <f t="shared" si="65"/>
        <v>11748.518</v>
      </c>
      <c r="W263" s="4">
        <f t="shared" si="66"/>
        <v>234970</v>
      </c>
      <c r="X263" s="19">
        <f t="shared" si="67"/>
        <v>262892</v>
      </c>
      <c r="Y263" s="20">
        <v>0</v>
      </c>
      <c r="Z263" s="18">
        <v>0</v>
      </c>
      <c r="AA263" s="4">
        <f t="shared" si="68"/>
        <v>262892</v>
      </c>
      <c r="AB263" s="20"/>
      <c r="AC263" s="20"/>
      <c r="AD263" s="20"/>
      <c r="AE263" s="20"/>
      <c r="AF263" s="20"/>
      <c r="AG263" s="20"/>
      <c r="AH263" s="53">
        <v>0</v>
      </c>
      <c r="AI263" s="53">
        <v>0</v>
      </c>
      <c r="AJ263" s="22"/>
      <c r="AK263" s="28">
        <f t="shared" si="69"/>
        <v>262892</v>
      </c>
      <c r="AL263" s="30">
        <f t="shared" si="70"/>
        <v>1</v>
      </c>
      <c r="AM263" s="30" t="str">
        <f t="shared" si="71"/>
        <v xml:space="preserve"> </v>
      </c>
    </row>
    <row r="264" spans="1:39" ht="17.100000000000001" customHeight="1">
      <c r="A264" s="8" t="s">
        <v>63</v>
      </c>
      <c r="B264" s="8" t="s">
        <v>548</v>
      </c>
      <c r="C264" s="8" t="s">
        <v>38</v>
      </c>
      <c r="D264" s="8" t="s">
        <v>552</v>
      </c>
      <c r="E264" s="50">
        <v>639.49</v>
      </c>
      <c r="F264" s="2">
        <f t="shared" si="72"/>
        <v>1123430.4524000001</v>
      </c>
      <c r="G264" s="56">
        <v>394587.56</v>
      </c>
      <c r="H264" s="55">
        <v>66271</v>
      </c>
      <c r="I264" s="34">
        <f t="shared" si="61"/>
        <v>49703.25</v>
      </c>
      <c r="J264" s="35">
        <v>52151</v>
      </c>
      <c r="K264" s="35">
        <v>86484</v>
      </c>
      <c r="L264" s="35">
        <v>126099</v>
      </c>
      <c r="M264" s="35">
        <v>246161</v>
      </c>
      <c r="N264" s="2">
        <f t="shared" si="62"/>
        <v>955185.81</v>
      </c>
      <c r="O264" s="4">
        <f t="shared" si="60"/>
        <v>168245</v>
      </c>
      <c r="P264" s="52">
        <v>232</v>
      </c>
      <c r="Q264" s="52">
        <v>92</v>
      </c>
      <c r="R264" s="4">
        <f t="shared" si="63"/>
        <v>29668</v>
      </c>
      <c r="S264" s="6">
        <f t="shared" si="73"/>
        <v>53685.1855</v>
      </c>
      <c r="T264" s="57">
        <v>23195801</v>
      </c>
      <c r="U264" s="6">
        <f t="shared" si="64"/>
        <v>23195.800999999999</v>
      </c>
      <c r="V264" s="6">
        <f t="shared" si="65"/>
        <v>30489.3845</v>
      </c>
      <c r="W264" s="4">
        <f t="shared" si="66"/>
        <v>609788</v>
      </c>
      <c r="X264" s="19">
        <f t="shared" si="67"/>
        <v>807701</v>
      </c>
      <c r="Y264" s="20">
        <v>0</v>
      </c>
      <c r="Z264" s="18">
        <v>0</v>
      </c>
      <c r="AA264" s="4">
        <f t="shared" si="68"/>
        <v>807701</v>
      </c>
      <c r="AB264" s="20"/>
      <c r="AC264" s="20"/>
      <c r="AD264" s="20"/>
      <c r="AE264" s="20"/>
      <c r="AF264" s="20"/>
      <c r="AG264" s="20"/>
      <c r="AH264" s="53">
        <v>0</v>
      </c>
      <c r="AI264" s="53">
        <v>0</v>
      </c>
      <c r="AJ264" s="22"/>
      <c r="AK264" s="28">
        <f t="shared" si="69"/>
        <v>807701</v>
      </c>
      <c r="AL264" s="30" t="str">
        <f t="shared" si="70"/>
        <v xml:space="preserve"> </v>
      </c>
      <c r="AM264" s="30" t="str">
        <f t="shared" si="71"/>
        <v xml:space="preserve"> </v>
      </c>
    </row>
    <row r="265" spans="1:39" ht="17.100000000000001" customHeight="1">
      <c r="A265" s="8" t="s">
        <v>196</v>
      </c>
      <c r="B265" s="8" t="s">
        <v>553</v>
      </c>
      <c r="C265" s="8" t="s">
        <v>158</v>
      </c>
      <c r="D265" s="8" t="s">
        <v>554</v>
      </c>
      <c r="E265" s="50">
        <v>232.12</v>
      </c>
      <c r="F265" s="2">
        <f t="shared" si="72"/>
        <v>407779.1312</v>
      </c>
      <c r="G265" s="56">
        <v>130612.13</v>
      </c>
      <c r="H265" s="55">
        <v>35134</v>
      </c>
      <c r="I265" s="34">
        <f t="shared" si="61"/>
        <v>26350.5</v>
      </c>
      <c r="J265" s="35">
        <v>18089</v>
      </c>
      <c r="K265" s="35">
        <v>0</v>
      </c>
      <c r="L265" s="35">
        <v>0</v>
      </c>
      <c r="M265" s="35">
        <v>24843</v>
      </c>
      <c r="N265" s="2">
        <f t="shared" si="62"/>
        <v>199894.63</v>
      </c>
      <c r="O265" s="4">
        <f t="shared" si="60"/>
        <v>207885</v>
      </c>
      <c r="P265" s="52">
        <v>85</v>
      </c>
      <c r="Q265" s="52">
        <v>86</v>
      </c>
      <c r="R265" s="4">
        <f t="shared" si="63"/>
        <v>10161</v>
      </c>
      <c r="S265" s="6">
        <f t="shared" si="73"/>
        <v>19486.473999999998</v>
      </c>
      <c r="T265" s="57">
        <v>8008101</v>
      </c>
      <c r="U265" s="6">
        <f t="shared" si="64"/>
        <v>8008.1009999999997</v>
      </c>
      <c r="V265" s="6">
        <f t="shared" si="65"/>
        <v>11478.373</v>
      </c>
      <c r="W265" s="4">
        <f t="shared" si="66"/>
        <v>229567</v>
      </c>
      <c r="X265" s="19">
        <f t="shared" si="67"/>
        <v>447613</v>
      </c>
      <c r="Y265" s="20">
        <v>0</v>
      </c>
      <c r="Z265" s="18">
        <v>0</v>
      </c>
      <c r="AA265" s="4">
        <f t="shared" si="68"/>
        <v>447613</v>
      </c>
      <c r="AB265" s="20"/>
      <c r="AC265" s="20"/>
      <c r="AD265" s="20"/>
      <c r="AE265" s="20"/>
      <c r="AF265" s="20"/>
      <c r="AG265" s="20"/>
      <c r="AH265" s="53">
        <v>0</v>
      </c>
      <c r="AI265" s="53">
        <v>0</v>
      </c>
      <c r="AJ265" s="22"/>
      <c r="AK265" s="28">
        <f t="shared" si="69"/>
        <v>447613</v>
      </c>
      <c r="AL265" s="30" t="str">
        <f t="shared" si="70"/>
        <v xml:space="preserve"> </v>
      </c>
      <c r="AM265" s="30" t="str">
        <f t="shared" si="71"/>
        <v xml:space="preserve"> </v>
      </c>
    </row>
    <row r="266" spans="1:39" ht="17.100000000000001" customHeight="1">
      <c r="A266" s="8" t="s">
        <v>196</v>
      </c>
      <c r="B266" s="8" t="s">
        <v>553</v>
      </c>
      <c r="C266" s="8" t="s">
        <v>207</v>
      </c>
      <c r="D266" s="8" t="s">
        <v>555</v>
      </c>
      <c r="E266" s="50">
        <v>612.72</v>
      </c>
      <c r="F266" s="2">
        <f t="shared" si="72"/>
        <v>1076401.9872000001</v>
      </c>
      <c r="G266" s="56">
        <v>650161.18000000005</v>
      </c>
      <c r="H266" s="55">
        <v>172725</v>
      </c>
      <c r="I266" s="34">
        <f t="shared" si="61"/>
        <v>129543.75</v>
      </c>
      <c r="J266" s="35">
        <v>51703</v>
      </c>
      <c r="K266" s="35">
        <v>208471</v>
      </c>
      <c r="L266" s="35">
        <v>126525</v>
      </c>
      <c r="M266" s="35">
        <v>59047</v>
      </c>
      <c r="N266" s="2">
        <f t="shared" si="62"/>
        <v>1225450.9300000002</v>
      </c>
      <c r="O266" s="4">
        <f t="shared" si="60"/>
        <v>0</v>
      </c>
      <c r="P266" s="52">
        <v>236</v>
      </c>
      <c r="Q266" s="52">
        <v>68</v>
      </c>
      <c r="R266" s="4">
        <f t="shared" si="63"/>
        <v>22307</v>
      </c>
      <c r="S266" s="6">
        <f t="shared" si="73"/>
        <v>51437.843999999997</v>
      </c>
      <c r="T266" s="57">
        <v>40083920</v>
      </c>
      <c r="U266" s="6">
        <f t="shared" si="64"/>
        <v>40083.919999999998</v>
      </c>
      <c r="V266" s="6">
        <f t="shared" si="65"/>
        <v>11353.923999999999</v>
      </c>
      <c r="W266" s="4">
        <f t="shared" si="66"/>
        <v>227078</v>
      </c>
      <c r="X266" s="19">
        <f t="shared" si="67"/>
        <v>249385</v>
      </c>
      <c r="Y266" s="20">
        <v>0</v>
      </c>
      <c r="Z266" s="18">
        <v>0</v>
      </c>
      <c r="AA266" s="4">
        <f t="shared" si="68"/>
        <v>249385</v>
      </c>
      <c r="AB266" s="20"/>
      <c r="AC266" s="20"/>
      <c r="AD266" s="20"/>
      <c r="AE266" s="20"/>
      <c r="AF266" s="20"/>
      <c r="AG266" s="20"/>
      <c r="AH266" s="53">
        <v>0</v>
      </c>
      <c r="AI266" s="53">
        <v>0</v>
      </c>
      <c r="AJ266" s="22"/>
      <c r="AK266" s="28">
        <f t="shared" si="69"/>
        <v>249385</v>
      </c>
      <c r="AL266" s="30">
        <f t="shared" si="70"/>
        <v>1</v>
      </c>
      <c r="AM266" s="30" t="str">
        <f t="shared" si="71"/>
        <v xml:space="preserve"> </v>
      </c>
    </row>
    <row r="267" spans="1:39" ht="17.100000000000001" customHeight="1">
      <c r="A267" s="8" t="s">
        <v>196</v>
      </c>
      <c r="B267" s="8" t="s">
        <v>553</v>
      </c>
      <c r="C267" s="8" t="s">
        <v>222</v>
      </c>
      <c r="D267" s="8" t="s">
        <v>556</v>
      </c>
      <c r="E267" s="50">
        <v>655.38</v>
      </c>
      <c r="F267" s="2">
        <f t="shared" si="72"/>
        <v>1151345.3688000001</v>
      </c>
      <c r="G267" s="56">
        <v>344211.17</v>
      </c>
      <c r="H267" s="55">
        <v>87257</v>
      </c>
      <c r="I267" s="34">
        <f t="shared" si="61"/>
        <v>65442.75</v>
      </c>
      <c r="J267" s="35">
        <v>47781</v>
      </c>
      <c r="K267" s="35">
        <v>192614</v>
      </c>
      <c r="L267" s="35">
        <v>117875</v>
      </c>
      <c r="M267" s="35">
        <v>201942</v>
      </c>
      <c r="N267" s="2">
        <f t="shared" si="62"/>
        <v>969865.91999999993</v>
      </c>
      <c r="O267" s="4">
        <f t="shared" si="60"/>
        <v>181479</v>
      </c>
      <c r="P267" s="52">
        <v>303</v>
      </c>
      <c r="Q267" s="52">
        <v>92</v>
      </c>
      <c r="R267" s="4">
        <f t="shared" si="63"/>
        <v>38748</v>
      </c>
      <c r="S267" s="6">
        <f t="shared" si="73"/>
        <v>55019.150999999998</v>
      </c>
      <c r="T267" s="57">
        <v>20223923</v>
      </c>
      <c r="U267" s="6">
        <f t="shared" si="64"/>
        <v>20223.922999999999</v>
      </c>
      <c r="V267" s="6">
        <f t="shared" si="65"/>
        <v>34795.228000000003</v>
      </c>
      <c r="W267" s="4">
        <f t="shared" si="66"/>
        <v>695905</v>
      </c>
      <c r="X267" s="19">
        <f t="shared" si="67"/>
        <v>916132</v>
      </c>
      <c r="Y267" s="20">
        <v>0</v>
      </c>
      <c r="Z267" s="18">
        <v>0</v>
      </c>
      <c r="AA267" s="4">
        <f t="shared" si="68"/>
        <v>916132</v>
      </c>
      <c r="AB267" s="20"/>
      <c r="AC267" s="20"/>
      <c r="AD267" s="20"/>
      <c r="AE267" s="20"/>
      <c r="AF267" s="20"/>
      <c r="AG267" s="20"/>
      <c r="AH267" s="53">
        <v>0</v>
      </c>
      <c r="AI267" s="53">
        <v>0</v>
      </c>
      <c r="AJ267" s="22"/>
      <c r="AK267" s="28">
        <f t="shared" si="69"/>
        <v>916132</v>
      </c>
      <c r="AL267" s="30" t="str">
        <f t="shared" si="70"/>
        <v xml:space="preserve"> </v>
      </c>
      <c r="AM267" s="30" t="str">
        <f t="shared" si="71"/>
        <v xml:space="preserve"> </v>
      </c>
    </row>
    <row r="268" spans="1:39" ht="17.100000000000001" customHeight="1">
      <c r="A268" s="8" t="s">
        <v>196</v>
      </c>
      <c r="B268" s="8" t="s">
        <v>553</v>
      </c>
      <c r="C268" s="8" t="s">
        <v>13</v>
      </c>
      <c r="D268" s="8" t="s">
        <v>557</v>
      </c>
      <c r="E268" s="50">
        <v>1896.32</v>
      </c>
      <c r="F268" s="2">
        <f t="shared" si="72"/>
        <v>3331379.1231999998</v>
      </c>
      <c r="G268" s="56">
        <v>452975.22</v>
      </c>
      <c r="H268" s="55">
        <v>125787</v>
      </c>
      <c r="I268" s="34">
        <f t="shared" si="61"/>
        <v>94340.25</v>
      </c>
      <c r="J268" s="35">
        <v>168132</v>
      </c>
      <c r="K268" s="35">
        <v>675088</v>
      </c>
      <c r="L268" s="35">
        <v>409645</v>
      </c>
      <c r="M268" s="35">
        <v>130001</v>
      </c>
      <c r="N268" s="2">
        <f t="shared" si="62"/>
        <v>1930181.47</v>
      </c>
      <c r="O268" s="4">
        <f t="shared" si="60"/>
        <v>1401198</v>
      </c>
      <c r="P268" s="52">
        <v>919</v>
      </c>
      <c r="Q268" s="52">
        <v>57</v>
      </c>
      <c r="R268" s="4">
        <f t="shared" si="63"/>
        <v>72812</v>
      </c>
      <c r="S268" s="6">
        <f t="shared" si="73"/>
        <v>159196.06400000001</v>
      </c>
      <c r="T268" s="57">
        <v>28851925</v>
      </c>
      <c r="U268" s="6">
        <f t="shared" si="64"/>
        <v>28851.924999999999</v>
      </c>
      <c r="V268" s="6">
        <f t="shared" si="65"/>
        <v>130344.13900000001</v>
      </c>
      <c r="W268" s="4">
        <f t="shared" si="66"/>
        <v>2606883</v>
      </c>
      <c r="X268" s="19">
        <f t="shared" si="67"/>
        <v>4080893</v>
      </c>
      <c r="Y268" s="20">
        <v>0</v>
      </c>
      <c r="Z268" s="18">
        <v>0</v>
      </c>
      <c r="AA268" s="4">
        <f t="shared" si="68"/>
        <v>4080893</v>
      </c>
      <c r="AB268" s="20"/>
      <c r="AC268" s="20"/>
      <c r="AD268" s="20"/>
      <c r="AE268" s="20"/>
      <c r="AF268" s="20"/>
      <c r="AG268" s="20"/>
      <c r="AH268" s="53">
        <v>0</v>
      </c>
      <c r="AI268" s="53">
        <v>0</v>
      </c>
      <c r="AJ268" s="22"/>
      <c r="AK268" s="28">
        <f t="shared" si="69"/>
        <v>4080893</v>
      </c>
      <c r="AL268" s="30" t="str">
        <f t="shared" si="70"/>
        <v xml:space="preserve"> </v>
      </c>
      <c r="AM268" s="30" t="str">
        <f t="shared" si="71"/>
        <v xml:space="preserve"> </v>
      </c>
    </row>
    <row r="269" spans="1:39" ht="17.100000000000001" customHeight="1">
      <c r="A269" s="8" t="s">
        <v>34</v>
      </c>
      <c r="B269" s="8" t="s">
        <v>558</v>
      </c>
      <c r="C269" s="8" t="s">
        <v>51</v>
      </c>
      <c r="D269" s="8" t="s">
        <v>559</v>
      </c>
      <c r="E269" s="50">
        <v>642.58000000000004</v>
      </c>
      <c r="F269" s="2">
        <f t="shared" si="72"/>
        <v>1128858.8408000001</v>
      </c>
      <c r="G269" s="56">
        <v>324810.25</v>
      </c>
      <c r="H269" s="55">
        <v>107702</v>
      </c>
      <c r="I269" s="34">
        <f t="shared" si="61"/>
        <v>80776.5</v>
      </c>
      <c r="J269" s="35">
        <v>64792</v>
      </c>
      <c r="K269" s="35">
        <v>265214</v>
      </c>
      <c r="L269" s="35">
        <v>158870</v>
      </c>
      <c r="M269" s="35">
        <v>124165</v>
      </c>
      <c r="N269" s="2">
        <f t="shared" si="62"/>
        <v>1018627.75</v>
      </c>
      <c r="O269" s="4">
        <f t="shared" si="60"/>
        <v>110231</v>
      </c>
      <c r="P269" s="52">
        <v>239</v>
      </c>
      <c r="Q269" s="52">
        <v>84</v>
      </c>
      <c r="R269" s="4">
        <f t="shared" si="63"/>
        <v>27906</v>
      </c>
      <c r="S269" s="6">
        <f t="shared" si="73"/>
        <v>53944.591</v>
      </c>
      <c r="T269" s="57">
        <v>18906579</v>
      </c>
      <c r="U269" s="6">
        <f t="shared" si="64"/>
        <v>18906.579000000002</v>
      </c>
      <c r="V269" s="6">
        <f t="shared" si="65"/>
        <v>35038.012000000002</v>
      </c>
      <c r="W269" s="4">
        <f t="shared" si="66"/>
        <v>700760</v>
      </c>
      <c r="X269" s="19">
        <f t="shared" si="67"/>
        <v>838897</v>
      </c>
      <c r="Y269" s="20">
        <v>0</v>
      </c>
      <c r="Z269" s="18">
        <v>0</v>
      </c>
      <c r="AA269" s="4">
        <f t="shared" si="68"/>
        <v>838897</v>
      </c>
      <c r="AB269" s="20"/>
      <c r="AC269" s="20"/>
      <c r="AD269" s="20"/>
      <c r="AE269" s="20"/>
      <c r="AF269" s="20"/>
      <c r="AG269" s="20"/>
      <c r="AH269" s="53">
        <v>0</v>
      </c>
      <c r="AI269" s="53">
        <v>0</v>
      </c>
      <c r="AJ269" s="22"/>
      <c r="AK269" s="28">
        <f t="shared" si="69"/>
        <v>838897</v>
      </c>
      <c r="AL269" s="30" t="str">
        <f t="shared" si="70"/>
        <v xml:space="preserve"> </v>
      </c>
      <c r="AM269" s="30" t="str">
        <f t="shared" si="71"/>
        <v xml:space="preserve"> </v>
      </c>
    </row>
    <row r="270" spans="1:39" ht="17.100000000000001" customHeight="1">
      <c r="A270" s="8" t="s">
        <v>34</v>
      </c>
      <c r="B270" s="8" t="s">
        <v>558</v>
      </c>
      <c r="C270" s="8" t="s">
        <v>207</v>
      </c>
      <c r="D270" s="8" t="s">
        <v>560</v>
      </c>
      <c r="E270" s="50">
        <v>293.39</v>
      </c>
      <c r="F270" s="2">
        <f t="shared" si="72"/>
        <v>515415.81639999995</v>
      </c>
      <c r="G270" s="56">
        <v>485389.01</v>
      </c>
      <c r="H270" s="55">
        <v>40070</v>
      </c>
      <c r="I270" s="34">
        <f t="shared" si="61"/>
        <v>30052.5</v>
      </c>
      <c r="J270" s="35">
        <v>23684</v>
      </c>
      <c r="K270" s="35">
        <v>97265</v>
      </c>
      <c r="L270" s="35">
        <v>58451</v>
      </c>
      <c r="M270" s="35">
        <v>180520</v>
      </c>
      <c r="N270" s="2">
        <f t="shared" si="62"/>
        <v>875361.51</v>
      </c>
      <c r="O270" s="4">
        <f t="shared" si="60"/>
        <v>0</v>
      </c>
      <c r="P270" s="52">
        <v>87</v>
      </c>
      <c r="Q270" s="52">
        <v>147</v>
      </c>
      <c r="R270" s="4">
        <f t="shared" si="63"/>
        <v>17777</v>
      </c>
      <c r="S270" s="6">
        <f t="shared" si="73"/>
        <v>24630.090499999998</v>
      </c>
      <c r="T270" s="57">
        <v>27819520</v>
      </c>
      <c r="U270" s="6">
        <f t="shared" si="64"/>
        <v>27819.52</v>
      </c>
      <c r="V270" s="6">
        <f t="shared" si="65"/>
        <v>0</v>
      </c>
      <c r="W270" s="4">
        <f t="shared" si="66"/>
        <v>0</v>
      </c>
      <c r="X270" s="19">
        <f t="shared" si="67"/>
        <v>17777</v>
      </c>
      <c r="Y270" s="20">
        <v>0</v>
      </c>
      <c r="Z270" s="18">
        <v>0</v>
      </c>
      <c r="AA270" s="4">
        <f t="shared" si="68"/>
        <v>17777</v>
      </c>
      <c r="AB270" s="20"/>
      <c r="AC270" s="20"/>
      <c r="AD270" s="20"/>
      <c r="AE270" s="20"/>
      <c r="AF270" s="20"/>
      <c r="AG270" s="20"/>
      <c r="AH270" s="53">
        <v>26533</v>
      </c>
      <c r="AI270" s="53">
        <v>0</v>
      </c>
      <c r="AJ270" s="22"/>
      <c r="AK270" s="28">
        <f t="shared" si="69"/>
        <v>44310</v>
      </c>
      <c r="AL270" s="30">
        <f t="shared" si="70"/>
        <v>1</v>
      </c>
      <c r="AM270" s="30">
        <f t="shared" si="71"/>
        <v>1</v>
      </c>
    </row>
    <row r="271" spans="1:39" ht="17.100000000000001" customHeight="1">
      <c r="A271" s="8" t="s">
        <v>34</v>
      </c>
      <c r="B271" s="8" t="s">
        <v>558</v>
      </c>
      <c r="C271" s="8" t="s">
        <v>230</v>
      </c>
      <c r="D271" s="8" t="s">
        <v>561</v>
      </c>
      <c r="E271" s="50">
        <v>1393.33</v>
      </c>
      <c r="F271" s="2">
        <f t="shared" si="72"/>
        <v>2447746.4107999997</v>
      </c>
      <c r="G271" s="56">
        <v>690036.01</v>
      </c>
      <c r="H271" s="55">
        <v>189885</v>
      </c>
      <c r="I271" s="34">
        <f t="shared" si="61"/>
        <v>142413.75</v>
      </c>
      <c r="J271" s="35">
        <v>118324</v>
      </c>
      <c r="K271" s="35">
        <v>483074</v>
      </c>
      <c r="L271" s="35">
        <v>288690</v>
      </c>
      <c r="M271" s="35">
        <v>149752</v>
      </c>
      <c r="N271" s="2">
        <f t="shared" si="62"/>
        <v>1872289.76</v>
      </c>
      <c r="O271" s="4">
        <f t="shared" si="60"/>
        <v>575457</v>
      </c>
      <c r="P271" s="52">
        <v>327</v>
      </c>
      <c r="Q271" s="52">
        <v>95</v>
      </c>
      <c r="R271" s="4">
        <f t="shared" si="63"/>
        <v>43180</v>
      </c>
      <c r="S271" s="6">
        <f t="shared" si="73"/>
        <v>116970.05349999999</v>
      </c>
      <c r="T271" s="57">
        <v>41096944</v>
      </c>
      <c r="U271" s="6">
        <f t="shared" si="64"/>
        <v>41096.944000000003</v>
      </c>
      <c r="V271" s="6">
        <f t="shared" si="65"/>
        <v>75873.109499999991</v>
      </c>
      <c r="W271" s="4">
        <f t="shared" si="66"/>
        <v>1517462</v>
      </c>
      <c r="X271" s="19">
        <f t="shared" si="67"/>
        <v>2136099</v>
      </c>
      <c r="Y271" s="20">
        <v>0</v>
      </c>
      <c r="Z271" s="18">
        <v>0</v>
      </c>
      <c r="AA271" s="4">
        <f t="shared" si="68"/>
        <v>2136099</v>
      </c>
      <c r="AB271" s="20"/>
      <c r="AC271" s="20"/>
      <c r="AD271" s="20"/>
      <c r="AE271" s="20"/>
      <c r="AF271" s="20"/>
      <c r="AG271" s="20"/>
      <c r="AH271" s="53">
        <v>0</v>
      </c>
      <c r="AI271" s="53">
        <v>0</v>
      </c>
      <c r="AJ271" s="22"/>
      <c r="AK271" s="28">
        <f t="shared" si="69"/>
        <v>2136099</v>
      </c>
      <c r="AL271" s="30" t="str">
        <f t="shared" si="70"/>
        <v xml:space="preserve"> </v>
      </c>
      <c r="AM271" s="30" t="str">
        <f t="shared" si="71"/>
        <v xml:space="preserve"> </v>
      </c>
    </row>
    <row r="272" spans="1:39" ht="17.100000000000001" customHeight="1">
      <c r="A272" s="8" t="s">
        <v>34</v>
      </c>
      <c r="B272" s="8" t="s">
        <v>558</v>
      </c>
      <c r="C272" s="8" t="s">
        <v>231</v>
      </c>
      <c r="D272" s="8" t="s">
        <v>562</v>
      </c>
      <c r="E272" s="50">
        <v>443.49</v>
      </c>
      <c r="F272" s="2">
        <f t="shared" si="72"/>
        <v>779105.49239999999</v>
      </c>
      <c r="G272" s="56">
        <v>400227.31</v>
      </c>
      <c r="H272" s="55">
        <v>73268</v>
      </c>
      <c r="I272" s="34">
        <f t="shared" si="61"/>
        <v>54951</v>
      </c>
      <c r="J272" s="35">
        <v>38222</v>
      </c>
      <c r="K272" s="35">
        <v>157386</v>
      </c>
      <c r="L272" s="35">
        <v>95187</v>
      </c>
      <c r="M272" s="35">
        <v>39253</v>
      </c>
      <c r="N272" s="2">
        <f t="shared" si="62"/>
        <v>785226.31</v>
      </c>
      <c r="O272" s="4">
        <f t="shared" si="60"/>
        <v>0</v>
      </c>
      <c r="P272" s="52">
        <v>155</v>
      </c>
      <c r="Q272" s="52">
        <v>95</v>
      </c>
      <c r="R272" s="4">
        <f t="shared" si="63"/>
        <v>20468</v>
      </c>
      <c r="S272" s="6">
        <f t="shared" si="73"/>
        <v>37230.985500000003</v>
      </c>
      <c r="T272" s="57">
        <v>22920820</v>
      </c>
      <c r="U272" s="6">
        <f t="shared" si="64"/>
        <v>22920.82</v>
      </c>
      <c r="V272" s="6">
        <f t="shared" si="65"/>
        <v>14310.165500000003</v>
      </c>
      <c r="W272" s="4">
        <f t="shared" si="66"/>
        <v>286203</v>
      </c>
      <c r="X272" s="19">
        <f t="shared" si="67"/>
        <v>306671</v>
      </c>
      <c r="Y272" s="20">
        <v>0</v>
      </c>
      <c r="Z272" s="18">
        <v>0</v>
      </c>
      <c r="AA272" s="4">
        <f t="shared" si="68"/>
        <v>306671</v>
      </c>
      <c r="AB272" s="20"/>
      <c r="AC272" s="20"/>
      <c r="AD272" s="20"/>
      <c r="AE272" s="20"/>
      <c r="AF272" s="20"/>
      <c r="AG272" s="20"/>
      <c r="AH272" s="53">
        <v>0</v>
      </c>
      <c r="AI272" s="53">
        <v>0</v>
      </c>
      <c r="AJ272" s="22"/>
      <c r="AK272" s="28">
        <f t="shared" si="69"/>
        <v>306671</v>
      </c>
      <c r="AL272" s="30">
        <f t="shared" si="70"/>
        <v>1</v>
      </c>
      <c r="AM272" s="30" t="str">
        <f t="shared" si="71"/>
        <v xml:space="preserve"> </v>
      </c>
    </row>
    <row r="273" spans="1:39" ht="17.100000000000001" customHeight="1">
      <c r="A273" s="8" t="s">
        <v>232</v>
      </c>
      <c r="B273" s="8" t="s">
        <v>563</v>
      </c>
      <c r="C273" s="8" t="s">
        <v>190</v>
      </c>
      <c r="D273" s="8" t="s">
        <v>564</v>
      </c>
      <c r="E273" s="50">
        <v>3007.39</v>
      </c>
      <c r="F273" s="2">
        <f t="shared" si="72"/>
        <v>5283262.4563999996</v>
      </c>
      <c r="G273" s="56">
        <v>1031316.08</v>
      </c>
      <c r="H273" s="55">
        <v>320268</v>
      </c>
      <c r="I273" s="34">
        <f t="shared" si="61"/>
        <v>240201</v>
      </c>
      <c r="J273" s="35">
        <v>268174</v>
      </c>
      <c r="K273" s="35">
        <v>291867</v>
      </c>
      <c r="L273" s="35">
        <v>656168</v>
      </c>
      <c r="M273" s="35">
        <v>151820</v>
      </c>
      <c r="N273" s="2">
        <f t="shared" si="62"/>
        <v>2639546.08</v>
      </c>
      <c r="O273" s="4">
        <f t="shared" si="60"/>
        <v>2643716</v>
      </c>
      <c r="P273" s="52">
        <v>1346</v>
      </c>
      <c r="Q273" s="52">
        <v>59</v>
      </c>
      <c r="R273" s="4">
        <f t="shared" si="63"/>
        <v>110385</v>
      </c>
      <c r="S273" s="6">
        <f t="shared" si="73"/>
        <v>252470.39050000001</v>
      </c>
      <c r="T273" s="57">
        <v>64136572</v>
      </c>
      <c r="U273" s="6">
        <f t="shared" si="64"/>
        <v>64136.572</v>
      </c>
      <c r="V273" s="6">
        <f t="shared" si="65"/>
        <v>188333.81849999999</v>
      </c>
      <c r="W273" s="4">
        <f t="shared" si="66"/>
        <v>3766676</v>
      </c>
      <c r="X273" s="19">
        <f t="shared" si="67"/>
        <v>6520777</v>
      </c>
      <c r="Y273" s="20">
        <v>0</v>
      </c>
      <c r="Z273" s="18">
        <v>0</v>
      </c>
      <c r="AA273" s="4">
        <f t="shared" si="68"/>
        <v>6520777</v>
      </c>
      <c r="AB273" s="20"/>
      <c r="AC273" s="20"/>
      <c r="AD273" s="20"/>
      <c r="AE273" s="20"/>
      <c r="AF273" s="20"/>
      <c r="AG273" s="20"/>
      <c r="AH273" s="53">
        <v>0</v>
      </c>
      <c r="AI273" s="53">
        <v>0</v>
      </c>
      <c r="AJ273" s="22"/>
      <c r="AK273" s="28">
        <f t="shared" si="69"/>
        <v>6520777</v>
      </c>
      <c r="AL273" s="30" t="str">
        <f t="shared" si="70"/>
        <v xml:space="preserve"> </v>
      </c>
      <c r="AM273" s="30" t="str">
        <f t="shared" si="71"/>
        <v xml:space="preserve"> </v>
      </c>
    </row>
    <row r="274" spans="1:39" ht="17.100000000000001" customHeight="1">
      <c r="A274" s="8" t="s">
        <v>232</v>
      </c>
      <c r="B274" s="8" t="s">
        <v>563</v>
      </c>
      <c r="C274" s="8" t="s">
        <v>96</v>
      </c>
      <c r="D274" s="8" t="s">
        <v>565</v>
      </c>
      <c r="E274" s="50">
        <v>2435.4899999999998</v>
      </c>
      <c r="F274" s="2">
        <f t="shared" si="72"/>
        <v>4278571.4123999998</v>
      </c>
      <c r="G274" s="56">
        <v>1140573.52</v>
      </c>
      <c r="H274" s="55">
        <v>220124</v>
      </c>
      <c r="I274" s="34">
        <f t="shared" si="61"/>
        <v>165093</v>
      </c>
      <c r="J274" s="35">
        <v>184310</v>
      </c>
      <c r="K274" s="35">
        <v>200622</v>
      </c>
      <c r="L274" s="35">
        <v>451566</v>
      </c>
      <c r="M274" s="35">
        <v>149156</v>
      </c>
      <c r="N274" s="2">
        <f t="shared" si="62"/>
        <v>2291320.52</v>
      </c>
      <c r="O274" s="4">
        <f t="shared" si="60"/>
        <v>1987251</v>
      </c>
      <c r="P274" s="52">
        <v>1165</v>
      </c>
      <c r="Q274" s="52">
        <v>53</v>
      </c>
      <c r="R274" s="4">
        <f t="shared" si="63"/>
        <v>85826</v>
      </c>
      <c r="S274" s="6">
        <f t="shared" si="73"/>
        <v>204459.3855</v>
      </c>
      <c r="T274" s="57">
        <v>70145973</v>
      </c>
      <c r="U274" s="6">
        <f t="shared" si="64"/>
        <v>70145.972999999998</v>
      </c>
      <c r="V274" s="6">
        <f t="shared" si="65"/>
        <v>134313.41250000001</v>
      </c>
      <c r="W274" s="4">
        <f t="shared" si="66"/>
        <v>2686268</v>
      </c>
      <c r="X274" s="19">
        <f t="shared" si="67"/>
        <v>4759345</v>
      </c>
      <c r="Y274" s="20">
        <v>0</v>
      </c>
      <c r="Z274" s="18">
        <v>0</v>
      </c>
      <c r="AA274" s="4">
        <f t="shared" si="68"/>
        <v>4759345</v>
      </c>
      <c r="AB274" s="20"/>
      <c r="AC274" s="20"/>
      <c r="AD274" s="20"/>
      <c r="AE274" s="20"/>
      <c r="AF274" s="20"/>
      <c r="AG274" s="20"/>
      <c r="AH274" s="53">
        <v>0</v>
      </c>
      <c r="AI274" s="53">
        <v>0</v>
      </c>
      <c r="AJ274" s="22"/>
      <c r="AK274" s="28">
        <f t="shared" si="69"/>
        <v>4759345</v>
      </c>
      <c r="AL274" s="30" t="str">
        <f t="shared" si="70"/>
        <v xml:space="preserve"> </v>
      </c>
      <c r="AM274" s="30" t="str">
        <f t="shared" si="71"/>
        <v xml:space="preserve"> </v>
      </c>
    </row>
    <row r="275" spans="1:39" ht="17.100000000000001" customHeight="1">
      <c r="A275" s="8" t="s">
        <v>98</v>
      </c>
      <c r="B275" s="8" t="s">
        <v>566</v>
      </c>
      <c r="C275" s="8" t="s">
        <v>106</v>
      </c>
      <c r="D275" s="8" t="s">
        <v>567</v>
      </c>
      <c r="E275" s="50">
        <v>194</v>
      </c>
      <c r="F275" s="2">
        <f t="shared" si="72"/>
        <v>340811.44</v>
      </c>
      <c r="G275" s="56">
        <v>32700.51</v>
      </c>
      <c r="H275" s="55">
        <v>40404</v>
      </c>
      <c r="I275" s="34">
        <f t="shared" si="61"/>
        <v>30303</v>
      </c>
      <c r="J275" s="35">
        <v>15840</v>
      </c>
      <c r="K275" s="35">
        <v>0</v>
      </c>
      <c r="L275" s="35">
        <v>0</v>
      </c>
      <c r="M275" s="35">
        <v>14510</v>
      </c>
      <c r="N275" s="2">
        <f t="shared" si="62"/>
        <v>93353.51</v>
      </c>
      <c r="O275" s="4">
        <f t="shared" si="60"/>
        <v>247458</v>
      </c>
      <c r="P275" s="52">
        <v>47</v>
      </c>
      <c r="Q275" s="52">
        <v>81</v>
      </c>
      <c r="R275" s="4">
        <f t="shared" si="63"/>
        <v>5292</v>
      </c>
      <c r="S275" s="6">
        <f t="shared" si="73"/>
        <v>16286.3</v>
      </c>
      <c r="T275" s="57">
        <v>1986665</v>
      </c>
      <c r="U275" s="6">
        <f t="shared" si="64"/>
        <v>1986.665</v>
      </c>
      <c r="V275" s="6">
        <f t="shared" si="65"/>
        <v>14299.634999999998</v>
      </c>
      <c r="W275" s="4">
        <f t="shared" si="66"/>
        <v>285993</v>
      </c>
      <c r="X275" s="19">
        <f t="shared" si="67"/>
        <v>538743</v>
      </c>
      <c r="Y275" s="20">
        <v>0</v>
      </c>
      <c r="Z275" s="18">
        <v>0</v>
      </c>
      <c r="AA275" s="4">
        <f t="shared" si="68"/>
        <v>538743</v>
      </c>
      <c r="AB275" s="20"/>
      <c r="AC275" s="20"/>
      <c r="AD275" s="20"/>
      <c r="AE275" s="20"/>
      <c r="AF275" s="20"/>
      <c r="AG275" s="20"/>
      <c r="AH275" s="53">
        <v>0</v>
      </c>
      <c r="AI275" s="53">
        <v>0</v>
      </c>
      <c r="AJ275" s="22"/>
      <c r="AK275" s="28">
        <f t="shared" si="69"/>
        <v>538743</v>
      </c>
      <c r="AL275" s="30" t="str">
        <f t="shared" si="70"/>
        <v xml:space="preserve"> </v>
      </c>
      <c r="AM275" s="30" t="str">
        <f t="shared" si="71"/>
        <v xml:space="preserve"> </v>
      </c>
    </row>
    <row r="276" spans="1:39" ht="17.100000000000001" customHeight="1">
      <c r="A276" s="8" t="s">
        <v>98</v>
      </c>
      <c r="B276" s="8" t="s">
        <v>566</v>
      </c>
      <c r="C276" s="8" t="s">
        <v>177</v>
      </c>
      <c r="D276" s="8" t="s">
        <v>568</v>
      </c>
      <c r="E276" s="50">
        <v>243.84</v>
      </c>
      <c r="F276" s="2">
        <f t="shared" si="72"/>
        <v>428368.35840000003</v>
      </c>
      <c r="G276" s="56">
        <v>306983.89</v>
      </c>
      <c r="H276" s="55">
        <v>47618</v>
      </c>
      <c r="I276" s="34">
        <f t="shared" si="61"/>
        <v>35713.5</v>
      </c>
      <c r="J276" s="35">
        <v>18673</v>
      </c>
      <c r="K276" s="35">
        <v>0</v>
      </c>
      <c r="L276" s="35">
        <v>0</v>
      </c>
      <c r="M276" s="35">
        <v>16290</v>
      </c>
      <c r="N276" s="2">
        <f t="shared" si="62"/>
        <v>377660.39</v>
      </c>
      <c r="O276" s="4">
        <f t="shared" ref="O276:O307" si="74">IF(F276&gt;N276,ROUND(SUM(F276-N276),0),0)</f>
        <v>50708</v>
      </c>
      <c r="P276" s="52">
        <v>100</v>
      </c>
      <c r="Q276" s="52">
        <v>75</v>
      </c>
      <c r="R276" s="4">
        <f t="shared" si="63"/>
        <v>10425</v>
      </c>
      <c r="S276" s="6">
        <f t="shared" si="73"/>
        <v>20470.367999999999</v>
      </c>
      <c r="T276" s="57">
        <v>18349306</v>
      </c>
      <c r="U276" s="6">
        <f t="shared" si="64"/>
        <v>18349.306</v>
      </c>
      <c r="V276" s="6">
        <f t="shared" si="65"/>
        <v>2121.0619999999981</v>
      </c>
      <c r="W276" s="4">
        <f t="shared" si="66"/>
        <v>42421</v>
      </c>
      <c r="X276" s="19">
        <f t="shared" si="67"/>
        <v>103554</v>
      </c>
      <c r="Y276" s="20">
        <v>0</v>
      </c>
      <c r="Z276" s="18">
        <v>0</v>
      </c>
      <c r="AA276" s="4">
        <f t="shared" si="68"/>
        <v>103554</v>
      </c>
      <c r="AB276" s="20"/>
      <c r="AC276" s="20"/>
      <c r="AD276" s="20"/>
      <c r="AE276" s="20"/>
      <c r="AF276" s="20"/>
      <c r="AG276" s="20"/>
      <c r="AH276" s="53">
        <v>0</v>
      </c>
      <c r="AI276" s="53">
        <v>0</v>
      </c>
      <c r="AJ276" s="22"/>
      <c r="AK276" s="28">
        <f t="shared" si="69"/>
        <v>103554</v>
      </c>
      <c r="AL276" s="30" t="str">
        <f t="shared" si="70"/>
        <v xml:space="preserve"> </v>
      </c>
      <c r="AM276" s="30" t="str">
        <f t="shared" si="71"/>
        <v xml:space="preserve"> </v>
      </c>
    </row>
    <row r="277" spans="1:39" ht="17.100000000000001" customHeight="1">
      <c r="A277" s="8" t="s">
        <v>98</v>
      </c>
      <c r="B277" s="8" t="s">
        <v>566</v>
      </c>
      <c r="C277" s="8" t="s">
        <v>51</v>
      </c>
      <c r="D277" s="8" t="s">
        <v>569</v>
      </c>
      <c r="E277" s="50">
        <v>4341.18</v>
      </c>
      <c r="F277" s="2">
        <f t="shared" si="72"/>
        <v>7626411.3768000007</v>
      </c>
      <c r="G277" s="56">
        <v>8739107.1699999999</v>
      </c>
      <c r="H277" s="55">
        <v>1041025</v>
      </c>
      <c r="I277" s="34">
        <f t="shared" si="61"/>
        <v>780768.75</v>
      </c>
      <c r="J277" s="35">
        <v>408252</v>
      </c>
      <c r="K277" s="35">
        <v>1912</v>
      </c>
      <c r="L277" s="35">
        <v>1001623</v>
      </c>
      <c r="M277" s="35">
        <v>90329</v>
      </c>
      <c r="N277" s="2">
        <f t="shared" si="62"/>
        <v>11021991.92</v>
      </c>
      <c r="O277" s="4">
        <f t="shared" si="74"/>
        <v>0</v>
      </c>
      <c r="P277" s="52">
        <v>1371</v>
      </c>
      <c r="Q277" s="52">
        <v>33</v>
      </c>
      <c r="R277" s="4">
        <f t="shared" si="63"/>
        <v>62888</v>
      </c>
      <c r="S277" s="6">
        <f t="shared" si="73"/>
        <v>364442.06099999999</v>
      </c>
      <c r="T277" s="57">
        <v>553458339</v>
      </c>
      <c r="U277" s="6">
        <f t="shared" si="64"/>
        <v>553458.33900000004</v>
      </c>
      <c r="V277" s="6">
        <f t="shared" si="65"/>
        <v>0</v>
      </c>
      <c r="W277" s="4">
        <f t="shared" si="66"/>
        <v>0</v>
      </c>
      <c r="X277" s="19">
        <f t="shared" si="67"/>
        <v>62888</v>
      </c>
      <c r="Y277" s="20">
        <v>0</v>
      </c>
      <c r="Z277" s="18">
        <v>0</v>
      </c>
      <c r="AA277" s="4">
        <f t="shared" si="68"/>
        <v>62888</v>
      </c>
      <c r="AB277" s="20"/>
      <c r="AC277" s="20"/>
      <c r="AD277" s="20"/>
      <c r="AE277" s="20"/>
      <c r="AF277" s="20"/>
      <c r="AG277" s="20">
        <v>17609</v>
      </c>
      <c r="AH277" s="53">
        <v>0</v>
      </c>
      <c r="AI277" s="53">
        <v>0</v>
      </c>
      <c r="AJ277" s="22">
        <v>1065</v>
      </c>
      <c r="AK277" s="28">
        <f t="shared" si="69"/>
        <v>46344</v>
      </c>
      <c r="AL277" s="30">
        <f t="shared" si="70"/>
        <v>1</v>
      </c>
      <c r="AM277" s="30">
        <f t="shared" si="71"/>
        <v>1</v>
      </c>
    </row>
    <row r="278" spans="1:39" ht="17.100000000000001" customHeight="1">
      <c r="A278" s="8" t="s">
        <v>98</v>
      </c>
      <c r="B278" s="8" t="s">
        <v>566</v>
      </c>
      <c r="C278" s="8" t="s">
        <v>190</v>
      </c>
      <c r="D278" s="8" t="s">
        <v>570</v>
      </c>
      <c r="E278" s="50">
        <v>1666.28</v>
      </c>
      <c r="F278" s="2">
        <f t="shared" si="72"/>
        <v>2927254.0527999997</v>
      </c>
      <c r="G278" s="56">
        <v>539649.06999999995</v>
      </c>
      <c r="H278" s="55">
        <v>424805</v>
      </c>
      <c r="I278" s="34">
        <f t="shared" si="61"/>
        <v>318603.75</v>
      </c>
      <c r="J278" s="35">
        <v>166614</v>
      </c>
      <c r="K278" s="35">
        <v>780</v>
      </c>
      <c r="L278" s="35">
        <v>406841</v>
      </c>
      <c r="M278" s="35">
        <v>105114</v>
      </c>
      <c r="N278" s="2">
        <f t="shared" si="62"/>
        <v>1537601.8199999998</v>
      </c>
      <c r="O278" s="4">
        <f t="shared" si="74"/>
        <v>1389652</v>
      </c>
      <c r="P278" s="52">
        <v>1031</v>
      </c>
      <c r="Q278" s="52">
        <v>55</v>
      </c>
      <c r="R278" s="4">
        <f t="shared" si="63"/>
        <v>78820</v>
      </c>
      <c r="S278" s="6">
        <f t="shared" si="73"/>
        <v>139884.20600000001</v>
      </c>
      <c r="T278" s="57">
        <v>31247775</v>
      </c>
      <c r="U278" s="6">
        <f t="shared" si="64"/>
        <v>31247.775000000001</v>
      </c>
      <c r="V278" s="6">
        <f t="shared" si="65"/>
        <v>108636.43100000001</v>
      </c>
      <c r="W278" s="4">
        <f t="shared" si="66"/>
        <v>2172729</v>
      </c>
      <c r="X278" s="19">
        <f t="shared" si="67"/>
        <v>3641201</v>
      </c>
      <c r="Y278" s="20">
        <v>0</v>
      </c>
      <c r="Z278" s="18">
        <v>0</v>
      </c>
      <c r="AA278" s="4">
        <f t="shared" si="68"/>
        <v>3641201</v>
      </c>
      <c r="AB278" s="20"/>
      <c r="AC278" s="20"/>
      <c r="AD278" s="20"/>
      <c r="AE278" s="20"/>
      <c r="AF278" s="20"/>
      <c r="AG278" s="20"/>
      <c r="AH278" s="53">
        <v>0</v>
      </c>
      <c r="AI278" s="53">
        <v>0</v>
      </c>
      <c r="AJ278" s="22"/>
      <c r="AK278" s="28">
        <f t="shared" si="69"/>
        <v>3641201</v>
      </c>
      <c r="AL278" s="30" t="str">
        <f t="shared" si="70"/>
        <v xml:space="preserve"> </v>
      </c>
      <c r="AM278" s="30" t="str">
        <f t="shared" si="71"/>
        <v xml:space="preserve"> </v>
      </c>
    </row>
    <row r="279" spans="1:39" ht="17.100000000000001" customHeight="1">
      <c r="A279" s="8" t="s">
        <v>98</v>
      </c>
      <c r="B279" s="8" t="s">
        <v>566</v>
      </c>
      <c r="C279" s="8" t="s">
        <v>13</v>
      </c>
      <c r="D279" s="8" t="s">
        <v>571</v>
      </c>
      <c r="E279" s="50">
        <v>1468.7</v>
      </c>
      <c r="F279" s="2">
        <f t="shared" si="72"/>
        <v>2580153.412</v>
      </c>
      <c r="G279" s="56">
        <v>318755.43</v>
      </c>
      <c r="H279" s="55">
        <v>339173</v>
      </c>
      <c r="I279" s="34">
        <f t="shared" si="61"/>
        <v>254379.75</v>
      </c>
      <c r="J279" s="35">
        <v>133021</v>
      </c>
      <c r="K279" s="35">
        <v>623</v>
      </c>
      <c r="L279" s="35">
        <v>324272</v>
      </c>
      <c r="M279" s="35">
        <v>46126</v>
      </c>
      <c r="N279" s="2">
        <f t="shared" si="62"/>
        <v>1077177.18</v>
      </c>
      <c r="O279" s="4">
        <f t="shared" si="74"/>
        <v>1502976</v>
      </c>
      <c r="P279" s="52">
        <v>661</v>
      </c>
      <c r="Q279" s="52">
        <v>53</v>
      </c>
      <c r="R279" s="4">
        <f t="shared" si="63"/>
        <v>48696</v>
      </c>
      <c r="S279" s="6">
        <f t="shared" si="73"/>
        <v>123297.36500000001</v>
      </c>
      <c r="T279" s="57">
        <v>19700583</v>
      </c>
      <c r="U279" s="6">
        <f t="shared" si="64"/>
        <v>19700.582999999999</v>
      </c>
      <c r="V279" s="6">
        <f t="shared" si="65"/>
        <v>103596.78200000001</v>
      </c>
      <c r="W279" s="4">
        <f t="shared" si="66"/>
        <v>2071936</v>
      </c>
      <c r="X279" s="19">
        <f t="shared" si="67"/>
        <v>3623608</v>
      </c>
      <c r="Y279" s="20">
        <v>0</v>
      </c>
      <c r="Z279" s="18">
        <v>0</v>
      </c>
      <c r="AA279" s="4">
        <f t="shared" si="68"/>
        <v>3623608</v>
      </c>
      <c r="AB279" s="20"/>
      <c r="AC279" s="20"/>
      <c r="AD279" s="20"/>
      <c r="AE279" s="20"/>
      <c r="AF279" s="20"/>
      <c r="AG279" s="20"/>
      <c r="AH279" s="53">
        <v>0</v>
      </c>
      <c r="AI279" s="53">
        <v>0</v>
      </c>
      <c r="AJ279" s="22"/>
      <c r="AK279" s="28">
        <f t="shared" si="69"/>
        <v>3623608</v>
      </c>
      <c r="AL279" s="30" t="str">
        <f t="shared" si="70"/>
        <v xml:space="preserve"> </v>
      </c>
      <c r="AM279" s="30" t="str">
        <f t="shared" si="71"/>
        <v xml:space="preserve"> </v>
      </c>
    </row>
    <row r="280" spans="1:39" ht="17.100000000000001" customHeight="1">
      <c r="A280" s="8" t="s">
        <v>98</v>
      </c>
      <c r="B280" s="8" t="s">
        <v>566</v>
      </c>
      <c r="C280" s="8" t="s">
        <v>237</v>
      </c>
      <c r="D280" s="8" t="s">
        <v>572</v>
      </c>
      <c r="E280" s="50">
        <v>2539.23</v>
      </c>
      <c r="F280" s="2">
        <f t="shared" si="72"/>
        <v>4460817.6947999997</v>
      </c>
      <c r="G280" s="56">
        <v>548515.42000000004</v>
      </c>
      <c r="H280" s="55">
        <v>556086</v>
      </c>
      <c r="I280" s="34">
        <f t="shared" si="61"/>
        <v>417064.5</v>
      </c>
      <c r="J280" s="35">
        <v>218076</v>
      </c>
      <c r="K280" s="35">
        <v>1021</v>
      </c>
      <c r="L280" s="35">
        <v>535018</v>
      </c>
      <c r="M280" s="35">
        <v>69727</v>
      </c>
      <c r="N280" s="2">
        <f t="shared" si="62"/>
        <v>1789421.92</v>
      </c>
      <c r="O280" s="4">
        <f t="shared" si="74"/>
        <v>2671396</v>
      </c>
      <c r="P280" s="52">
        <v>1087</v>
      </c>
      <c r="Q280" s="52">
        <v>51</v>
      </c>
      <c r="R280" s="4">
        <f t="shared" si="63"/>
        <v>77057</v>
      </c>
      <c r="S280" s="6">
        <f t="shared" si="73"/>
        <v>213168.3585</v>
      </c>
      <c r="T280" s="57">
        <v>33239500</v>
      </c>
      <c r="U280" s="6">
        <f t="shared" si="64"/>
        <v>33239.5</v>
      </c>
      <c r="V280" s="6">
        <f t="shared" si="65"/>
        <v>179928.8585</v>
      </c>
      <c r="W280" s="4">
        <f t="shared" si="66"/>
        <v>3598577</v>
      </c>
      <c r="X280" s="19">
        <f t="shared" si="67"/>
        <v>6347030</v>
      </c>
      <c r="Y280" s="20">
        <v>0</v>
      </c>
      <c r="Z280" s="18">
        <v>0</v>
      </c>
      <c r="AA280" s="4">
        <f t="shared" si="68"/>
        <v>6347030</v>
      </c>
      <c r="AB280" s="20"/>
      <c r="AC280" s="20"/>
      <c r="AD280" s="20"/>
      <c r="AE280" s="20"/>
      <c r="AF280" s="20"/>
      <c r="AG280" s="20"/>
      <c r="AH280" s="53">
        <v>0</v>
      </c>
      <c r="AI280" s="53">
        <v>0</v>
      </c>
      <c r="AJ280" s="22"/>
      <c r="AK280" s="28">
        <f t="shared" si="69"/>
        <v>6347030</v>
      </c>
      <c r="AL280" s="30" t="str">
        <f t="shared" si="70"/>
        <v xml:space="preserve"> </v>
      </c>
      <c r="AM280" s="30" t="str">
        <f t="shared" si="71"/>
        <v xml:space="preserve"> </v>
      </c>
    </row>
    <row r="281" spans="1:39" ht="17.100000000000001" customHeight="1">
      <c r="A281" s="8" t="s">
        <v>98</v>
      </c>
      <c r="B281" s="8" t="s">
        <v>566</v>
      </c>
      <c r="C281" s="8" t="s">
        <v>1</v>
      </c>
      <c r="D281" s="8" t="s">
        <v>573</v>
      </c>
      <c r="E281" s="50">
        <v>1503.02</v>
      </c>
      <c r="F281" s="2">
        <f t="shared" si="72"/>
        <v>2640445.4152000002</v>
      </c>
      <c r="G281" s="56">
        <v>933731.36</v>
      </c>
      <c r="H281" s="55">
        <v>348391</v>
      </c>
      <c r="I281" s="34">
        <f t="shared" si="61"/>
        <v>261293.25</v>
      </c>
      <c r="J281" s="35">
        <v>136637</v>
      </c>
      <c r="K281" s="35">
        <v>640</v>
      </c>
      <c r="L281" s="35">
        <v>334735</v>
      </c>
      <c r="M281" s="35">
        <v>3407138</v>
      </c>
      <c r="N281" s="2">
        <f t="shared" si="62"/>
        <v>5074174.6099999994</v>
      </c>
      <c r="O281" s="4">
        <f t="shared" si="74"/>
        <v>0</v>
      </c>
      <c r="P281" s="52">
        <v>627</v>
      </c>
      <c r="Q281" s="52">
        <v>64</v>
      </c>
      <c r="R281" s="4">
        <f t="shared" si="63"/>
        <v>55778</v>
      </c>
      <c r="S281" s="6">
        <f t="shared" si="73"/>
        <v>126178.52899999999</v>
      </c>
      <c r="T281" s="57">
        <v>58054431</v>
      </c>
      <c r="U281" s="6">
        <f t="shared" si="64"/>
        <v>58054.430999999997</v>
      </c>
      <c r="V281" s="6">
        <f t="shared" si="65"/>
        <v>68124.097999999998</v>
      </c>
      <c r="W281" s="4">
        <f t="shared" si="66"/>
        <v>1362482</v>
      </c>
      <c r="X281" s="19">
        <f t="shared" si="67"/>
        <v>1418260</v>
      </c>
      <c r="Y281" s="20">
        <v>0</v>
      </c>
      <c r="Z281" s="18">
        <v>0</v>
      </c>
      <c r="AA281" s="4">
        <f t="shared" si="68"/>
        <v>1418260</v>
      </c>
      <c r="AB281" s="20"/>
      <c r="AC281" s="20"/>
      <c r="AD281" s="20"/>
      <c r="AE281" s="20"/>
      <c r="AF281" s="20"/>
      <c r="AG281" s="20"/>
      <c r="AH281" s="53">
        <v>0</v>
      </c>
      <c r="AI281" s="53">
        <v>0</v>
      </c>
      <c r="AJ281" s="22"/>
      <c r="AK281" s="28">
        <f t="shared" si="69"/>
        <v>1418260</v>
      </c>
      <c r="AL281" s="30">
        <f t="shared" si="70"/>
        <v>1</v>
      </c>
      <c r="AM281" s="30" t="str">
        <f t="shared" si="71"/>
        <v xml:space="preserve"> </v>
      </c>
    </row>
    <row r="282" spans="1:39" ht="17.100000000000001" customHeight="1">
      <c r="A282" s="8" t="s">
        <v>198</v>
      </c>
      <c r="B282" s="8" t="s">
        <v>574</v>
      </c>
      <c r="C282" s="8" t="s">
        <v>51</v>
      </c>
      <c r="D282" s="8" t="s">
        <v>575</v>
      </c>
      <c r="E282" s="50">
        <v>3351.45</v>
      </c>
      <c r="F282" s="2">
        <f t="shared" si="72"/>
        <v>5887693.3019999992</v>
      </c>
      <c r="G282" s="56">
        <v>1807413.49</v>
      </c>
      <c r="H282" s="55">
        <v>322708</v>
      </c>
      <c r="I282" s="34">
        <f t="shared" si="61"/>
        <v>242031</v>
      </c>
      <c r="J282" s="35">
        <v>335144</v>
      </c>
      <c r="K282" s="35">
        <v>284772</v>
      </c>
      <c r="L282" s="35">
        <v>814437</v>
      </c>
      <c r="M282" s="35">
        <v>187257</v>
      </c>
      <c r="N282" s="2">
        <f t="shared" si="62"/>
        <v>3671054.49</v>
      </c>
      <c r="O282" s="4">
        <f t="shared" si="74"/>
        <v>2216639</v>
      </c>
      <c r="P282" s="52">
        <v>1999</v>
      </c>
      <c r="Q282" s="52">
        <v>33</v>
      </c>
      <c r="R282" s="4">
        <f t="shared" si="63"/>
        <v>91694</v>
      </c>
      <c r="S282" s="6">
        <f t="shared" si="73"/>
        <v>281354.22749999998</v>
      </c>
      <c r="T282" s="57">
        <v>112557944</v>
      </c>
      <c r="U282" s="6">
        <f t="shared" si="64"/>
        <v>112557.944</v>
      </c>
      <c r="V282" s="6">
        <f t="shared" si="65"/>
        <v>168796.28349999996</v>
      </c>
      <c r="W282" s="4">
        <f t="shared" si="66"/>
        <v>3375926</v>
      </c>
      <c r="X282" s="19">
        <f t="shared" si="67"/>
        <v>5684259</v>
      </c>
      <c r="Y282" s="20">
        <v>0</v>
      </c>
      <c r="Z282" s="18">
        <v>0</v>
      </c>
      <c r="AA282" s="4">
        <f t="shared" si="68"/>
        <v>5684259</v>
      </c>
      <c r="AB282" s="20"/>
      <c r="AC282" s="20"/>
      <c r="AD282" s="20"/>
      <c r="AE282" s="20"/>
      <c r="AF282" s="20"/>
      <c r="AG282" s="20"/>
      <c r="AH282" s="53">
        <v>0</v>
      </c>
      <c r="AI282" s="53">
        <v>3939</v>
      </c>
      <c r="AJ282" s="22">
        <v>721</v>
      </c>
      <c r="AK282" s="28">
        <f t="shared" si="69"/>
        <v>5681041</v>
      </c>
      <c r="AL282" s="30" t="str">
        <f t="shared" si="70"/>
        <v xml:space="preserve"> </v>
      </c>
      <c r="AM282" s="30" t="str">
        <f t="shared" si="71"/>
        <v xml:space="preserve"> </v>
      </c>
    </row>
    <row r="283" spans="1:39" ht="17.100000000000001" customHeight="1">
      <c r="A283" s="8" t="s">
        <v>198</v>
      </c>
      <c r="B283" s="8" t="s">
        <v>574</v>
      </c>
      <c r="C283" s="8" t="s">
        <v>190</v>
      </c>
      <c r="D283" s="8" t="s">
        <v>576</v>
      </c>
      <c r="E283" s="50">
        <v>1128.51</v>
      </c>
      <c r="F283" s="2">
        <f t="shared" si="72"/>
        <v>1982521.2275999999</v>
      </c>
      <c r="G283" s="56">
        <v>332830.09000000003</v>
      </c>
      <c r="H283" s="55">
        <v>98972</v>
      </c>
      <c r="I283" s="34">
        <f t="shared" si="61"/>
        <v>74229</v>
      </c>
      <c r="J283" s="35">
        <v>98047</v>
      </c>
      <c r="K283" s="35">
        <v>83597</v>
      </c>
      <c r="L283" s="35">
        <v>241959</v>
      </c>
      <c r="M283" s="35">
        <v>93652</v>
      </c>
      <c r="N283" s="2">
        <f t="shared" si="62"/>
        <v>924314.09000000008</v>
      </c>
      <c r="O283" s="4">
        <f t="shared" si="74"/>
        <v>1058207</v>
      </c>
      <c r="P283" s="52">
        <v>648</v>
      </c>
      <c r="Q283" s="52">
        <v>48</v>
      </c>
      <c r="R283" s="4">
        <f t="shared" si="63"/>
        <v>43235</v>
      </c>
      <c r="S283" s="6">
        <f t="shared" si="73"/>
        <v>94738.414499999999</v>
      </c>
      <c r="T283" s="57">
        <v>20467478</v>
      </c>
      <c r="U283" s="6">
        <f t="shared" si="64"/>
        <v>20467.477999999999</v>
      </c>
      <c r="V283" s="6">
        <f t="shared" si="65"/>
        <v>74270.936499999996</v>
      </c>
      <c r="W283" s="4">
        <f t="shared" si="66"/>
        <v>1485419</v>
      </c>
      <c r="X283" s="19">
        <f t="shared" si="67"/>
        <v>2586861</v>
      </c>
      <c r="Y283" s="20">
        <v>0</v>
      </c>
      <c r="Z283" s="18">
        <v>0</v>
      </c>
      <c r="AA283" s="4">
        <f t="shared" si="68"/>
        <v>2586861</v>
      </c>
      <c r="AB283" s="20"/>
      <c r="AC283" s="20"/>
      <c r="AD283" s="20"/>
      <c r="AE283" s="20"/>
      <c r="AF283" s="20"/>
      <c r="AG283" s="20"/>
      <c r="AH283" s="53">
        <v>0</v>
      </c>
      <c r="AI283" s="53">
        <v>0</v>
      </c>
      <c r="AJ283" s="22"/>
      <c r="AK283" s="28">
        <f t="shared" si="69"/>
        <v>2586861</v>
      </c>
      <c r="AL283" s="30" t="str">
        <f t="shared" si="70"/>
        <v xml:space="preserve"> </v>
      </c>
      <c r="AM283" s="30" t="str">
        <f t="shared" si="71"/>
        <v xml:space="preserve"> </v>
      </c>
    </row>
    <row r="284" spans="1:39" ht="17.100000000000001" customHeight="1">
      <c r="A284" s="8" t="s">
        <v>198</v>
      </c>
      <c r="B284" s="8" t="s">
        <v>574</v>
      </c>
      <c r="C284" s="8" t="s">
        <v>222</v>
      </c>
      <c r="D284" s="8" t="s">
        <v>577</v>
      </c>
      <c r="E284" s="50">
        <v>1548.61</v>
      </c>
      <c r="F284" s="2">
        <f t="shared" si="72"/>
        <v>2720536.1036</v>
      </c>
      <c r="G284" s="56">
        <v>559236.55000000005</v>
      </c>
      <c r="H284" s="55">
        <v>156565</v>
      </c>
      <c r="I284" s="34">
        <f t="shared" si="61"/>
        <v>117423.75</v>
      </c>
      <c r="J284" s="35">
        <v>160369</v>
      </c>
      <c r="K284" s="35">
        <v>136400</v>
      </c>
      <c r="L284" s="35">
        <v>391648</v>
      </c>
      <c r="M284" s="35">
        <v>185171</v>
      </c>
      <c r="N284" s="2">
        <f t="shared" si="62"/>
        <v>1550248.3</v>
      </c>
      <c r="O284" s="4">
        <f t="shared" si="74"/>
        <v>1170288</v>
      </c>
      <c r="P284" s="52">
        <v>841</v>
      </c>
      <c r="Q284" s="52">
        <v>40</v>
      </c>
      <c r="R284" s="4">
        <f t="shared" si="63"/>
        <v>46760</v>
      </c>
      <c r="S284" s="6">
        <f t="shared" si="73"/>
        <v>130005.8095</v>
      </c>
      <c r="T284" s="57">
        <v>34692094</v>
      </c>
      <c r="U284" s="6">
        <f t="shared" si="64"/>
        <v>34692.093999999997</v>
      </c>
      <c r="V284" s="6">
        <f t="shared" si="65"/>
        <v>95313.715500000006</v>
      </c>
      <c r="W284" s="4">
        <f t="shared" si="66"/>
        <v>1906274</v>
      </c>
      <c r="X284" s="19">
        <f t="shared" si="67"/>
        <v>3123322</v>
      </c>
      <c r="Y284" s="20">
        <v>0</v>
      </c>
      <c r="Z284" s="18">
        <v>0</v>
      </c>
      <c r="AA284" s="4">
        <f t="shared" si="68"/>
        <v>3123322</v>
      </c>
      <c r="AB284" s="20"/>
      <c r="AC284" s="20"/>
      <c r="AD284" s="20"/>
      <c r="AE284" s="20"/>
      <c r="AF284" s="20"/>
      <c r="AG284" s="20"/>
      <c r="AH284" s="53">
        <v>0</v>
      </c>
      <c r="AI284" s="53">
        <v>0</v>
      </c>
      <c r="AJ284" s="22"/>
      <c r="AK284" s="28">
        <f t="shared" si="69"/>
        <v>3123322</v>
      </c>
      <c r="AL284" s="30" t="str">
        <f t="shared" si="70"/>
        <v xml:space="preserve"> </v>
      </c>
      <c r="AM284" s="30" t="str">
        <f t="shared" si="71"/>
        <v xml:space="preserve"> </v>
      </c>
    </row>
    <row r="285" spans="1:39" ht="17.100000000000001" customHeight="1">
      <c r="A285" s="8" t="s">
        <v>198</v>
      </c>
      <c r="B285" s="8" t="s">
        <v>574</v>
      </c>
      <c r="C285" s="8" t="s">
        <v>114</v>
      </c>
      <c r="D285" s="8" t="s">
        <v>578</v>
      </c>
      <c r="E285" s="50">
        <v>916.46</v>
      </c>
      <c r="F285" s="2">
        <f t="shared" si="72"/>
        <v>1610000.2696</v>
      </c>
      <c r="G285" s="56">
        <v>397993.18000000005</v>
      </c>
      <c r="H285" s="55">
        <v>81561</v>
      </c>
      <c r="I285" s="34">
        <f t="shared" si="61"/>
        <v>61170.75</v>
      </c>
      <c r="J285" s="35">
        <v>81137</v>
      </c>
      <c r="K285" s="35">
        <v>69157</v>
      </c>
      <c r="L285" s="35">
        <v>199674</v>
      </c>
      <c r="M285" s="35">
        <v>69902</v>
      </c>
      <c r="N285" s="2">
        <f t="shared" si="62"/>
        <v>879033.93</v>
      </c>
      <c r="O285" s="4">
        <f t="shared" si="74"/>
        <v>730966</v>
      </c>
      <c r="P285" s="52">
        <v>378</v>
      </c>
      <c r="Q285" s="52">
        <v>84</v>
      </c>
      <c r="R285" s="4">
        <f t="shared" si="63"/>
        <v>44135</v>
      </c>
      <c r="S285" s="6">
        <f t="shared" si="73"/>
        <v>76936.816999999995</v>
      </c>
      <c r="T285" s="57">
        <v>24556011</v>
      </c>
      <c r="U285" s="6">
        <f t="shared" si="64"/>
        <v>24556.010999999999</v>
      </c>
      <c r="V285" s="6">
        <f t="shared" si="65"/>
        <v>52380.805999999997</v>
      </c>
      <c r="W285" s="4">
        <f t="shared" si="66"/>
        <v>1047616</v>
      </c>
      <c r="X285" s="19">
        <f t="shared" si="67"/>
        <v>1822717</v>
      </c>
      <c r="Y285" s="20">
        <v>0</v>
      </c>
      <c r="Z285" s="18">
        <v>0</v>
      </c>
      <c r="AA285" s="4">
        <f t="shared" si="68"/>
        <v>1822717</v>
      </c>
      <c r="AB285" s="20"/>
      <c r="AC285" s="20"/>
      <c r="AD285" s="20"/>
      <c r="AE285" s="20"/>
      <c r="AF285" s="20"/>
      <c r="AG285" s="20"/>
      <c r="AH285" s="53">
        <v>0</v>
      </c>
      <c r="AI285" s="53">
        <v>0</v>
      </c>
      <c r="AJ285" s="22"/>
      <c r="AK285" s="28">
        <f t="shared" si="69"/>
        <v>1822717</v>
      </c>
      <c r="AL285" s="30" t="str">
        <f t="shared" si="70"/>
        <v xml:space="preserve"> </v>
      </c>
      <c r="AM285" s="30" t="str">
        <f t="shared" si="71"/>
        <v xml:space="preserve"> </v>
      </c>
    </row>
    <row r="286" spans="1:39" ht="17.100000000000001" customHeight="1">
      <c r="A286" s="8" t="s">
        <v>198</v>
      </c>
      <c r="B286" s="8" t="s">
        <v>574</v>
      </c>
      <c r="C286" s="8" t="s">
        <v>86</v>
      </c>
      <c r="D286" s="8" t="s">
        <v>579</v>
      </c>
      <c r="E286" s="50">
        <v>2380.8200000000002</v>
      </c>
      <c r="F286" s="2">
        <f t="shared" si="72"/>
        <v>4182529.3432000005</v>
      </c>
      <c r="G286" s="56">
        <v>760152.19000000006</v>
      </c>
      <c r="H286" s="55">
        <v>219739</v>
      </c>
      <c r="I286" s="34">
        <f t="shared" si="61"/>
        <v>164804.25</v>
      </c>
      <c r="J286" s="35">
        <v>220205</v>
      </c>
      <c r="K286" s="35">
        <v>187592</v>
      </c>
      <c r="L286" s="35">
        <v>540010</v>
      </c>
      <c r="M286" s="35">
        <v>35132</v>
      </c>
      <c r="N286" s="2">
        <f t="shared" si="62"/>
        <v>1907895.44</v>
      </c>
      <c r="O286" s="4">
        <f t="shared" si="74"/>
        <v>2274634</v>
      </c>
      <c r="P286" s="52">
        <v>770</v>
      </c>
      <c r="Q286" s="52">
        <v>33</v>
      </c>
      <c r="R286" s="4">
        <f t="shared" si="63"/>
        <v>35320</v>
      </c>
      <c r="S286" s="6">
        <f t="shared" si="73"/>
        <v>199869.83900000001</v>
      </c>
      <c r="T286" s="57">
        <v>48202422</v>
      </c>
      <c r="U286" s="6">
        <f t="shared" si="64"/>
        <v>48202.421999999999</v>
      </c>
      <c r="V286" s="6">
        <f t="shared" si="65"/>
        <v>151667.41700000002</v>
      </c>
      <c r="W286" s="4">
        <f t="shared" si="66"/>
        <v>3033348</v>
      </c>
      <c r="X286" s="19">
        <f t="shared" si="67"/>
        <v>5343302</v>
      </c>
      <c r="Y286" s="20">
        <v>0</v>
      </c>
      <c r="Z286" s="18">
        <v>0</v>
      </c>
      <c r="AA286" s="4">
        <f t="shared" si="68"/>
        <v>5343302</v>
      </c>
      <c r="AB286" s="20"/>
      <c r="AC286" s="20"/>
      <c r="AD286" s="20"/>
      <c r="AE286" s="20"/>
      <c r="AF286" s="20"/>
      <c r="AG286" s="20"/>
      <c r="AH286" s="53">
        <v>0</v>
      </c>
      <c r="AI286" s="53">
        <v>0</v>
      </c>
      <c r="AJ286" s="22"/>
      <c r="AK286" s="28">
        <f t="shared" si="69"/>
        <v>5343302</v>
      </c>
      <c r="AL286" s="30" t="str">
        <f t="shared" si="70"/>
        <v xml:space="preserve"> </v>
      </c>
      <c r="AM286" s="30" t="str">
        <f t="shared" si="71"/>
        <v xml:space="preserve"> </v>
      </c>
    </row>
    <row r="287" spans="1:39" ht="17.100000000000001" customHeight="1">
      <c r="A287" s="8" t="s">
        <v>198</v>
      </c>
      <c r="B287" s="8" t="s">
        <v>574</v>
      </c>
      <c r="C287" s="8" t="s">
        <v>17</v>
      </c>
      <c r="D287" s="8" t="s">
        <v>580</v>
      </c>
      <c r="E287" s="50">
        <v>3110.85</v>
      </c>
      <c r="F287" s="2">
        <f t="shared" si="72"/>
        <v>5465016.8459999999</v>
      </c>
      <c r="G287" s="56">
        <v>1074947.1599999999</v>
      </c>
      <c r="H287" s="55">
        <v>299184</v>
      </c>
      <c r="I287" s="34">
        <f t="shared" si="61"/>
        <v>224388</v>
      </c>
      <c r="J287" s="35">
        <v>310085</v>
      </c>
      <c r="K287" s="35">
        <v>263518</v>
      </c>
      <c r="L287" s="35">
        <v>756378</v>
      </c>
      <c r="M287" s="35">
        <v>166140</v>
      </c>
      <c r="N287" s="2">
        <f t="shared" si="62"/>
        <v>2795456.16</v>
      </c>
      <c r="O287" s="4">
        <f t="shared" si="74"/>
        <v>2669561</v>
      </c>
      <c r="P287" s="52">
        <v>1504</v>
      </c>
      <c r="Q287" s="52">
        <v>33</v>
      </c>
      <c r="R287" s="4">
        <f t="shared" si="63"/>
        <v>68988</v>
      </c>
      <c r="S287" s="6">
        <f t="shared" si="73"/>
        <v>261155.85750000001</v>
      </c>
      <c r="T287" s="57">
        <v>66273659</v>
      </c>
      <c r="U287" s="6">
        <f t="shared" si="64"/>
        <v>66273.659</v>
      </c>
      <c r="V287" s="6">
        <f t="shared" si="65"/>
        <v>194882.1985</v>
      </c>
      <c r="W287" s="4">
        <f t="shared" si="66"/>
        <v>3897644</v>
      </c>
      <c r="X287" s="19">
        <f t="shared" si="67"/>
        <v>6636193</v>
      </c>
      <c r="Y287" s="20">
        <v>0</v>
      </c>
      <c r="Z287" s="18">
        <v>0</v>
      </c>
      <c r="AA287" s="4">
        <f t="shared" si="68"/>
        <v>6636193</v>
      </c>
      <c r="AB287" s="20"/>
      <c r="AC287" s="20"/>
      <c r="AD287" s="20"/>
      <c r="AE287" s="20"/>
      <c r="AF287" s="20"/>
      <c r="AG287" s="20"/>
      <c r="AH287" s="53">
        <v>0</v>
      </c>
      <c r="AI287" s="53">
        <v>0</v>
      </c>
      <c r="AJ287" s="22">
        <v>447</v>
      </c>
      <c r="AK287" s="28">
        <f t="shared" si="69"/>
        <v>6636640</v>
      </c>
      <c r="AL287" s="30" t="str">
        <f t="shared" si="70"/>
        <v xml:space="preserve"> </v>
      </c>
      <c r="AM287" s="30" t="str">
        <f t="shared" si="71"/>
        <v xml:space="preserve"> </v>
      </c>
    </row>
    <row r="288" spans="1:39" ht="17.100000000000001" customHeight="1">
      <c r="A288" s="8" t="s">
        <v>0</v>
      </c>
      <c r="B288" s="8" t="s">
        <v>581</v>
      </c>
      <c r="C288" s="8" t="s">
        <v>204</v>
      </c>
      <c r="D288" s="8" t="s">
        <v>582</v>
      </c>
      <c r="E288" s="50">
        <v>329.9</v>
      </c>
      <c r="F288" s="2">
        <f t="shared" si="72"/>
        <v>579555.12399999995</v>
      </c>
      <c r="G288" s="56">
        <v>126624.39</v>
      </c>
      <c r="H288" s="55">
        <v>23689</v>
      </c>
      <c r="I288" s="34">
        <f t="shared" si="61"/>
        <v>17766.75</v>
      </c>
      <c r="J288" s="35">
        <v>26580</v>
      </c>
      <c r="K288" s="35">
        <v>0</v>
      </c>
      <c r="L288" s="35">
        <v>0</v>
      </c>
      <c r="M288" s="35">
        <v>35533</v>
      </c>
      <c r="N288" s="2">
        <f t="shared" si="62"/>
        <v>206504.14</v>
      </c>
      <c r="O288" s="4">
        <f t="shared" si="74"/>
        <v>373051</v>
      </c>
      <c r="P288" s="52">
        <v>152</v>
      </c>
      <c r="Q288" s="52">
        <v>70</v>
      </c>
      <c r="R288" s="4">
        <f t="shared" si="63"/>
        <v>14790</v>
      </c>
      <c r="S288" s="6">
        <f t="shared" si="73"/>
        <v>27695.105</v>
      </c>
      <c r="T288" s="57">
        <v>7973828</v>
      </c>
      <c r="U288" s="6">
        <f t="shared" si="64"/>
        <v>7973.8280000000004</v>
      </c>
      <c r="V288" s="6">
        <f t="shared" si="65"/>
        <v>19721.276999999998</v>
      </c>
      <c r="W288" s="4">
        <f t="shared" si="66"/>
        <v>394426</v>
      </c>
      <c r="X288" s="19">
        <f t="shared" si="67"/>
        <v>782267</v>
      </c>
      <c r="Y288" s="20">
        <v>0</v>
      </c>
      <c r="Z288" s="18">
        <v>0</v>
      </c>
      <c r="AA288" s="4">
        <f t="shared" si="68"/>
        <v>782267</v>
      </c>
      <c r="AB288" s="20"/>
      <c r="AC288" s="20"/>
      <c r="AD288" s="20"/>
      <c r="AE288" s="20"/>
      <c r="AF288" s="20"/>
      <c r="AG288" s="20"/>
      <c r="AH288" s="53">
        <v>0</v>
      </c>
      <c r="AI288" s="53">
        <v>0</v>
      </c>
      <c r="AJ288" s="22"/>
      <c r="AK288" s="28">
        <f t="shared" si="69"/>
        <v>782267</v>
      </c>
      <c r="AL288" s="30" t="str">
        <f t="shared" si="70"/>
        <v xml:space="preserve"> </v>
      </c>
      <c r="AM288" s="30" t="str">
        <f t="shared" si="71"/>
        <v xml:space="preserve"> </v>
      </c>
    </row>
    <row r="289" spans="1:39" ht="17.100000000000001" customHeight="1">
      <c r="A289" s="8" t="s">
        <v>0</v>
      </c>
      <c r="B289" s="8" t="s">
        <v>581</v>
      </c>
      <c r="C289" s="8" t="s">
        <v>202</v>
      </c>
      <c r="D289" s="8" t="s">
        <v>583</v>
      </c>
      <c r="E289" s="50">
        <v>611.41</v>
      </c>
      <c r="F289" s="2">
        <f t="shared" si="72"/>
        <v>1074100.6316</v>
      </c>
      <c r="G289" s="56">
        <v>106049.14</v>
      </c>
      <c r="H289" s="55">
        <v>50454</v>
      </c>
      <c r="I289" s="34">
        <f t="shared" si="61"/>
        <v>37840.5</v>
      </c>
      <c r="J289" s="35">
        <v>56791</v>
      </c>
      <c r="K289" s="35">
        <v>0</v>
      </c>
      <c r="L289" s="35">
        <v>0</v>
      </c>
      <c r="M289" s="35">
        <v>24890</v>
      </c>
      <c r="N289" s="2">
        <f t="shared" si="62"/>
        <v>225570.64</v>
      </c>
      <c r="O289" s="4">
        <f t="shared" si="74"/>
        <v>848530</v>
      </c>
      <c r="P289" s="52">
        <v>335</v>
      </c>
      <c r="Q289" s="52">
        <v>33</v>
      </c>
      <c r="R289" s="4">
        <f t="shared" si="63"/>
        <v>15366</v>
      </c>
      <c r="S289" s="6">
        <f t="shared" si="73"/>
        <v>51327.869500000001</v>
      </c>
      <c r="T289" s="57">
        <v>6754722</v>
      </c>
      <c r="U289" s="6">
        <f t="shared" si="64"/>
        <v>6754.7219999999998</v>
      </c>
      <c r="V289" s="6">
        <f t="shared" si="65"/>
        <v>44573.147499999999</v>
      </c>
      <c r="W289" s="4">
        <f t="shared" si="66"/>
        <v>891463</v>
      </c>
      <c r="X289" s="19">
        <f t="shared" si="67"/>
        <v>1755359</v>
      </c>
      <c r="Y289" s="20">
        <v>0</v>
      </c>
      <c r="Z289" s="18">
        <v>0</v>
      </c>
      <c r="AA289" s="4">
        <f t="shared" si="68"/>
        <v>1755359</v>
      </c>
      <c r="AB289" s="20"/>
      <c r="AC289" s="20"/>
      <c r="AD289" s="20"/>
      <c r="AE289" s="20"/>
      <c r="AF289" s="20"/>
      <c r="AG289" s="20"/>
      <c r="AH289" s="53">
        <v>0</v>
      </c>
      <c r="AI289" s="53">
        <v>0</v>
      </c>
      <c r="AJ289" s="22"/>
      <c r="AK289" s="28">
        <f t="shared" si="69"/>
        <v>1755359</v>
      </c>
      <c r="AL289" s="30" t="str">
        <f t="shared" si="70"/>
        <v xml:space="preserve"> </v>
      </c>
      <c r="AM289" s="30" t="str">
        <f t="shared" si="71"/>
        <v xml:space="preserve"> </v>
      </c>
    </row>
    <row r="290" spans="1:39" ht="17.100000000000001" customHeight="1">
      <c r="A290" s="8" t="s">
        <v>0</v>
      </c>
      <c r="B290" s="8" t="s">
        <v>581</v>
      </c>
      <c r="C290" s="8" t="s">
        <v>55</v>
      </c>
      <c r="D290" s="8" t="s">
        <v>584</v>
      </c>
      <c r="E290" s="50">
        <v>137.07</v>
      </c>
      <c r="F290" s="2">
        <f t="shared" si="72"/>
        <v>240799.09319999997</v>
      </c>
      <c r="G290" s="56">
        <v>38496.53</v>
      </c>
      <c r="H290" s="55">
        <v>8986</v>
      </c>
      <c r="I290" s="34">
        <f t="shared" si="61"/>
        <v>6739.5</v>
      </c>
      <c r="J290" s="35">
        <v>10241</v>
      </c>
      <c r="K290" s="35">
        <v>0</v>
      </c>
      <c r="L290" s="35">
        <v>0</v>
      </c>
      <c r="M290" s="35">
        <v>12546</v>
      </c>
      <c r="N290" s="2">
        <f t="shared" si="62"/>
        <v>68023.03</v>
      </c>
      <c r="O290" s="4">
        <f t="shared" si="74"/>
        <v>172776</v>
      </c>
      <c r="P290" s="52">
        <v>48</v>
      </c>
      <c r="Q290" s="52">
        <v>88</v>
      </c>
      <c r="R290" s="4">
        <f t="shared" si="63"/>
        <v>5871</v>
      </c>
      <c r="S290" s="6">
        <f t="shared" si="73"/>
        <v>11507.0265</v>
      </c>
      <c r="T290" s="57">
        <v>2424215</v>
      </c>
      <c r="U290" s="6">
        <f t="shared" si="64"/>
        <v>2424.2150000000001</v>
      </c>
      <c r="V290" s="6">
        <f t="shared" si="65"/>
        <v>9082.8114999999998</v>
      </c>
      <c r="W290" s="4">
        <f t="shared" si="66"/>
        <v>181656</v>
      </c>
      <c r="X290" s="19">
        <f t="shared" si="67"/>
        <v>360303</v>
      </c>
      <c r="Y290" s="20">
        <v>0</v>
      </c>
      <c r="Z290" s="18">
        <v>0</v>
      </c>
      <c r="AA290" s="4">
        <f t="shared" si="68"/>
        <v>360303</v>
      </c>
      <c r="AB290" s="20"/>
      <c r="AC290" s="20"/>
      <c r="AD290" s="20"/>
      <c r="AE290" s="20"/>
      <c r="AF290" s="20"/>
      <c r="AG290" s="20"/>
      <c r="AH290" s="53">
        <v>0</v>
      </c>
      <c r="AI290" s="53">
        <v>0</v>
      </c>
      <c r="AJ290" s="22"/>
      <c r="AK290" s="28">
        <f t="shared" si="69"/>
        <v>360303</v>
      </c>
      <c r="AL290" s="30" t="str">
        <f t="shared" si="70"/>
        <v xml:space="preserve"> </v>
      </c>
      <c r="AM290" s="30" t="str">
        <f t="shared" si="71"/>
        <v xml:space="preserve"> </v>
      </c>
    </row>
    <row r="291" spans="1:39" ht="17.100000000000001" customHeight="1">
      <c r="A291" s="8" t="s">
        <v>0</v>
      </c>
      <c r="B291" s="8" t="s">
        <v>581</v>
      </c>
      <c r="C291" s="8" t="s">
        <v>195</v>
      </c>
      <c r="D291" s="8" t="s">
        <v>585</v>
      </c>
      <c r="E291" s="50">
        <v>497.68</v>
      </c>
      <c r="F291" s="2">
        <f t="shared" si="72"/>
        <v>874304.31680000003</v>
      </c>
      <c r="G291" s="56">
        <v>113027.75</v>
      </c>
      <c r="H291" s="55">
        <v>43358</v>
      </c>
      <c r="I291" s="34">
        <f t="shared" si="61"/>
        <v>32518.5</v>
      </c>
      <c r="J291" s="35">
        <v>48588</v>
      </c>
      <c r="K291" s="35">
        <v>0</v>
      </c>
      <c r="L291" s="35">
        <v>0</v>
      </c>
      <c r="M291" s="35">
        <v>29929</v>
      </c>
      <c r="N291" s="2">
        <f t="shared" si="62"/>
        <v>224063.25</v>
      </c>
      <c r="O291" s="4">
        <f t="shared" si="74"/>
        <v>650241</v>
      </c>
      <c r="P291" s="52">
        <v>235</v>
      </c>
      <c r="Q291" s="52">
        <v>42</v>
      </c>
      <c r="R291" s="4">
        <f t="shared" si="63"/>
        <v>13719</v>
      </c>
      <c r="S291" s="6">
        <f t="shared" si="73"/>
        <v>41780.235999999997</v>
      </c>
      <c r="T291" s="57">
        <v>7135590</v>
      </c>
      <c r="U291" s="6">
        <f t="shared" si="64"/>
        <v>7135.59</v>
      </c>
      <c r="V291" s="6">
        <f t="shared" si="65"/>
        <v>34644.645999999993</v>
      </c>
      <c r="W291" s="4">
        <f t="shared" si="66"/>
        <v>692893</v>
      </c>
      <c r="X291" s="19">
        <f t="shared" si="67"/>
        <v>1356853</v>
      </c>
      <c r="Y291" s="20">
        <v>0</v>
      </c>
      <c r="Z291" s="18">
        <v>0</v>
      </c>
      <c r="AA291" s="4">
        <f t="shared" si="68"/>
        <v>1356853</v>
      </c>
      <c r="AB291" s="20"/>
      <c r="AC291" s="20"/>
      <c r="AD291" s="20"/>
      <c r="AE291" s="20"/>
      <c r="AF291" s="20"/>
      <c r="AG291" s="20"/>
      <c r="AH291" s="53">
        <v>0</v>
      </c>
      <c r="AI291" s="53">
        <v>0</v>
      </c>
      <c r="AJ291" s="22"/>
      <c r="AK291" s="28">
        <f t="shared" si="69"/>
        <v>1356853</v>
      </c>
      <c r="AL291" s="30" t="str">
        <f t="shared" si="70"/>
        <v xml:space="preserve"> </v>
      </c>
      <c r="AM291" s="30" t="str">
        <f t="shared" si="71"/>
        <v xml:space="preserve"> </v>
      </c>
    </row>
    <row r="292" spans="1:39" ht="17.100000000000001" customHeight="1">
      <c r="A292" s="8" t="s">
        <v>0</v>
      </c>
      <c r="B292" s="8" t="s">
        <v>581</v>
      </c>
      <c r="C292" s="8" t="s">
        <v>75</v>
      </c>
      <c r="D292" s="8" t="s">
        <v>586</v>
      </c>
      <c r="E292" s="50">
        <v>462.05</v>
      </c>
      <c r="F292" s="2">
        <f t="shared" si="72"/>
        <v>811710.95799999998</v>
      </c>
      <c r="G292" s="56">
        <v>47323.06</v>
      </c>
      <c r="H292" s="55">
        <v>31770</v>
      </c>
      <c r="I292" s="34">
        <f t="shared" si="61"/>
        <v>23827.5</v>
      </c>
      <c r="J292" s="35">
        <v>35853</v>
      </c>
      <c r="K292" s="35">
        <v>0</v>
      </c>
      <c r="L292" s="35">
        <v>0</v>
      </c>
      <c r="M292" s="35">
        <v>23633</v>
      </c>
      <c r="N292" s="2">
        <f t="shared" si="62"/>
        <v>130636.56</v>
      </c>
      <c r="O292" s="4">
        <f t="shared" si="74"/>
        <v>681074</v>
      </c>
      <c r="P292" s="52">
        <v>236</v>
      </c>
      <c r="Q292" s="52">
        <v>53</v>
      </c>
      <c r="R292" s="4">
        <f t="shared" si="63"/>
        <v>17386</v>
      </c>
      <c r="S292" s="6">
        <f t="shared" si="73"/>
        <v>38789.097500000003</v>
      </c>
      <c r="T292" s="57">
        <v>2866327</v>
      </c>
      <c r="U292" s="6">
        <f t="shared" si="64"/>
        <v>2866.3270000000002</v>
      </c>
      <c r="V292" s="6">
        <f t="shared" si="65"/>
        <v>35922.770500000006</v>
      </c>
      <c r="W292" s="4">
        <f t="shared" si="66"/>
        <v>718455</v>
      </c>
      <c r="X292" s="19">
        <f t="shared" si="67"/>
        <v>1416915</v>
      </c>
      <c r="Y292" s="20">
        <v>0</v>
      </c>
      <c r="Z292" s="18">
        <v>0</v>
      </c>
      <c r="AA292" s="4">
        <f t="shared" si="68"/>
        <v>1416915</v>
      </c>
      <c r="AB292" s="20"/>
      <c r="AC292" s="20"/>
      <c r="AD292" s="20"/>
      <c r="AE292" s="20"/>
      <c r="AF292" s="20"/>
      <c r="AG292" s="20"/>
      <c r="AH292" s="53">
        <v>0</v>
      </c>
      <c r="AI292" s="53">
        <v>0</v>
      </c>
      <c r="AJ292" s="22"/>
      <c r="AK292" s="28">
        <f t="shared" si="69"/>
        <v>1416915</v>
      </c>
      <c r="AL292" s="30" t="str">
        <f t="shared" si="70"/>
        <v xml:space="preserve"> </v>
      </c>
      <c r="AM292" s="30" t="str">
        <f t="shared" si="71"/>
        <v xml:space="preserve"> </v>
      </c>
    </row>
    <row r="293" spans="1:39" ht="17.100000000000001" customHeight="1">
      <c r="A293" s="8" t="s">
        <v>0</v>
      </c>
      <c r="B293" s="8" t="s">
        <v>581</v>
      </c>
      <c r="C293" s="8" t="s">
        <v>222</v>
      </c>
      <c r="D293" s="8" t="s">
        <v>587</v>
      </c>
      <c r="E293" s="50">
        <v>2085.42</v>
      </c>
      <c r="F293" s="2">
        <f t="shared" si="72"/>
        <v>3663582.4391999999</v>
      </c>
      <c r="G293" s="56">
        <v>430342.56</v>
      </c>
      <c r="H293" s="55">
        <v>162923</v>
      </c>
      <c r="I293" s="34">
        <f t="shared" si="61"/>
        <v>122192.25</v>
      </c>
      <c r="J293" s="35">
        <v>182606</v>
      </c>
      <c r="K293" s="35">
        <v>0</v>
      </c>
      <c r="L293" s="35">
        <v>450224</v>
      </c>
      <c r="M293" s="35">
        <v>44485</v>
      </c>
      <c r="N293" s="2">
        <f t="shared" si="62"/>
        <v>1229849.81</v>
      </c>
      <c r="O293" s="4">
        <f t="shared" si="74"/>
        <v>2433733</v>
      </c>
      <c r="P293" s="52">
        <v>757</v>
      </c>
      <c r="Q293" s="52">
        <v>68</v>
      </c>
      <c r="R293" s="4">
        <f t="shared" si="63"/>
        <v>71552</v>
      </c>
      <c r="S293" s="6">
        <f t="shared" si="73"/>
        <v>175071.00899999999</v>
      </c>
      <c r="T293" s="57">
        <v>27533113</v>
      </c>
      <c r="U293" s="6">
        <f t="shared" si="64"/>
        <v>27533.113000000001</v>
      </c>
      <c r="V293" s="6">
        <f t="shared" si="65"/>
        <v>147537.89599999998</v>
      </c>
      <c r="W293" s="4">
        <f t="shared" si="66"/>
        <v>2950758</v>
      </c>
      <c r="X293" s="19">
        <f t="shared" si="67"/>
        <v>5456043</v>
      </c>
      <c r="Y293" s="20">
        <v>0</v>
      </c>
      <c r="Z293" s="18">
        <v>0</v>
      </c>
      <c r="AA293" s="4">
        <f t="shared" si="68"/>
        <v>5456043</v>
      </c>
      <c r="AB293" s="20"/>
      <c r="AC293" s="20"/>
      <c r="AD293" s="20"/>
      <c r="AE293" s="20"/>
      <c r="AF293" s="20"/>
      <c r="AG293" s="20"/>
      <c r="AH293" s="53">
        <v>0</v>
      </c>
      <c r="AI293" s="53">
        <v>0</v>
      </c>
      <c r="AJ293" s="22"/>
      <c r="AK293" s="28">
        <f t="shared" si="69"/>
        <v>5456043</v>
      </c>
      <c r="AL293" s="30" t="str">
        <f t="shared" si="70"/>
        <v xml:space="preserve"> </v>
      </c>
      <c r="AM293" s="30" t="str">
        <f t="shared" si="71"/>
        <v xml:space="preserve"> </v>
      </c>
    </row>
    <row r="294" spans="1:39" ht="17.100000000000001" customHeight="1">
      <c r="A294" s="8" t="s">
        <v>0</v>
      </c>
      <c r="B294" s="8" t="s">
        <v>581</v>
      </c>
      <c r="C294" s="8" t="s">
        <v>191</v>
      </c>
      <c r="D294" s="8" t="s">
        <v>588</v>
      </c>
      <c r="E294" s="50">
        <v>1084.07</v>
      </c>
      <c r="F294" s="2">
        <f t="shared" si="72"/>
        <v>1904450.8132</v>
      </c>
      <c r="G294" s="56">
        <v>133717.60999999999</v>
      </c>
      <c r="H294" s="55">
        <v>75026</v>
      </c>
      <c r="I294" s="34">
        <f t="shared" si="61"/>
        <v>56269.5</v>
      </c>
      <c r="J294" s="35">
        <v>84105</v>
      </c>
      <c r="K294" s="35">
        <v>0</v>
      </c>
      <c r="L294" s="35">
        <v>209055</v>
      </c>
      <c r="M294" s="35">
        <v>67617</v>
      </c>
      <c r="N294" s="2">
        <f t="shared" si="62"/>
        <v>550764.11</v>
      </c>
      <c r="O294" s="4">
        <f t="shared" si="74"/>
        <v>1353687</v>
      </c>
      <c r="P294" s="52">
        <v>501</v>
      </c>
      <c r="Q294" s="52">
        <v>86</v>
      </c>
      <c r="R294" s="4">
        <f t="shared" si="63"/>
        <v>59890</v>
      </c>
      <c r="S294" s="6">
        <f t="shared" si="73"/>
        <v>91007.676500000001</v>
      </c>
      <c r="T294" s="57">
        <v>8238916</v>
      </c>
      <c r="U294" s="6">
        <f t="shared" si="64"/>
        <v>8238.9159999999993</v>
      </c>
      <c r="V294" s="6">
        <f t="shared" si="65"/>
        <v>82768.760500000004</v>
      </c>
      <c r="W294" s="4">
        <f t="shared" si="66"/>
        <v>1655375</v>
      </c>
      <c r="X294" s="19">
        <f t="shared" si="67"/>
        <v>3068952</v>
      </c>
      <c r="Y294" s="20">
        <v>0</v>
      </c>
      <c r="Z294" s="18">
        <v>0</v>
      </c>
      <c r="AA294" s="4">
        <f t="shared" si="68"/>
        <v>3068952</v>
      </c>
      <c r="AB294" s="20"/>
      <c r="AC294" s="20"/>
      <c r="AD294" s="20"/>
      <c r="AE294" s="20"/>
      <c r="AF294" s="20"/>
      <c r="AG294" s="20"/>
      <c r="AH294" s="53">
        <v>0</v>
      </c>
      <c r="AI294" s="53">
        <v>0</v>
      </c>
      <c r="AJ294" s="22"/>
      <c r="AK294" s="28">
        <f t="shared" si="69"/>
        <v>3068952</v>
      </c>
      <c r="AL294" s="30" t="str">
        <f t="shared" si="70"/>
        <v xml:space="preserve"> </v>
      </c>
      <c r="AM294" s="30" t="str">
        <f t="shared" si="71"/>
        <v xml:space="preserve"> </v>
      </c>
    </row>
    <row r="295" spans="1:39" ht="17.100000000000001" customHeight="1">
      <c r="A295" s="8" t="s">
        <v>0</v>
      </c>
      <c r="B295" s="8" t="s">
        <v>581</v>
      </c>
      <c r="C295" s="8" t="s">
        <v>208</v>
      </c>
      <c r="D295" s="8" t="s">
        <v>589</v>
      </c>
      <c r="E295" s="50">
        <v>1460.44</v>
      </c>
      <c r="F295" s="2">
        <f t="shared" si="72"/>
        <v>2565642.5744000003</v>
      </c>
      <c r="G295" s="56">
        <v>1172155.1499999999</v>
      </c>
      <c r="H295" s="55">
        <v>118456</v>
      </c>
      <c r="I295" s="34">
        <f t="shared" si="61"/>
        <v>88842</v>
      </c>
      <c r="J295" s="35">
        <v>133143</v>
      </c>
      <c r="K295" s="35">
        <v>0</v>
      </c>
      <c r="L295" s="35">
        <v>327498</v>
      </c>
      <c r="M295" s="35">
        <v>103853</v>
      </c>
      <c r="N295" s="2">
        <f t="shared" si="62"/>
        <v>1825491.15</v>
      </c>
      <c r="O295" s="4">
        <f t="shared" si="74"/>
        <v>740151</v>
      </c>
      <c r="P295" s="52">
        <v>688</v>
      </c>
      <c r="Q295" s="52">
        <v>64</v>
      </c>
      <c r="R295" s="4">
        <f t="shared" si="63"/>
        <v>61204</v>
      </c>
      <c r="S295" s="6">
        <f t="shared" si="73"/>
        <v>122603.93799999999</v>
      </c>
      <c r="T295" s="57">
        <v>77417693</v>
      </c>
      <c r="U295" s="6">
        <f t="shared" si="64"/>
        <v>77417.692999999999</v>
      </c>
      <c r="V295" s="6">
        <f t="shared" si="65"/>
        <v>45186.244999999995</v>
      </c>
      <c r="W295" s="4">
        <f t="shared" si="66"/>
        <v>903725</v>
      </c>
      <c r="X295" s="19">
        <f t="shared" si="67"/>
        <v>1705080</v>
      </c>
      <c r="Y295" s="20">
        <v>0</v>
      </c>
      <c r="Z295" s="18">
        <v>0</v>
      </c>
      <c r="AA295" s="4">
        <f t="shared" si="68"/>
        <v>1705080</v>
      </c>
      <c r="AB295" s="20"/>
      <c r="AC295" s="20"/>
      <c r="AD295" s="20"/>
      <c r="AE295" s="20"/>
      <c r="AF295" s="20"/>
      <c r="AG295" s="20"/>
      <c r="AH295" s="53">
        <v>0</v>
      </c>
      <c r="AI295" s="53">
        <v>0</v>
      </c>
      <c r="AJ295" s="22"/>
      <c r="AK295" s="28">
        <f t="shared" si="69"/>
        <v>1705080</v>
      </c>
      <c r="AL295" s="30" t="str">
        <f t="shared" si="70"/>
        <v xml:space="preserve"> </v>
      </c>
      <c r="AM295" s="30" t="str">
        <f t="shared" si="71"/>
        <v xml:space="preserve"> </v>
      </c>
    </row>
    <row r="296" spans="1:39" ht="17.100000000000001" customHeight="1">
      <c r="A296" s="8" t="s">
        <v>0</v>
      </c>
      <c r="B296" s="8" t="s">
        <v>581</v>
      </c>
      <c r="C296" s="8" t="s">
        <v>197</v>
      </c>
      <c r="D296" s="8" t="s">
        <v>590</v>
      </c>
      <c r="E296" s="50">
        <v>410.55</v>
      </c>
      <c r="F296" s="2">
        <f t="shared" si="72"/>
        <v>721237.81799999997</v>
      </c>
      <c r="G296" s="56">
        <v>104307.03</v>
      </c>
      <c r="H296" s="55">
        <v>22628</v>
      </c>
      <c r="I296" s="34">
        <f t="shared" si="61"/>
        <v>16971</v>
      </c>
      <c r="J296" s="35">
        <v>25631</v>
      </c>
      <c r="K296" s="35">
        <v>0</v>
      </c>
      <c r="L296" s="35">
        <v>63294</v>
      </c>
      <c r="M296" s="35">
        <v>20414</v>
      </c>
      <c r="N296" s="2">
        <f t="shared" si="62"/>
        <v>230617.03</v>
      </c>
      <c r="O296" s="4">
        <f t="shared" si="74"/>
        <v>490621</v>
      </c>
      <c r="P296" s="52">
        <v>109</v>
      </c>
      <c r="Q296" s="52">
        <v>158</v>
      </c>
      <c r="R296" s="4">
        <f t="shared" si="63"/>
        <v>23939</v>
      </c>
      <c r="S296" s="6">
        <f t="shared" si="73"/>
        <v>34465.672500000001</v>
      </c>
      <c r="T296" s="57">
        <v>6716486</v>
      </c>
      <c r="U296" s="6">
        <f t="shared" si="64"/>
        <v>6716.4859999999999</v>
      </c>
      <c r="V296" s="6">
        <f t="shared" si="65"/>
        <v>27749.1865</v>
      </c>
      <c r="W296" s="4">
        <f t="shared" si="66"/>
        <v>554984</v>
      </c>
      <c r="X296" s="19">
        <f t="shared" si="67"/>
        <v>1069544</v>
      </c>
      <c r="Y296" s="20">
        <v>0</v>
      </c>
      <c r="Z296" s="18">
        <v>0</v>
      </c>
      <c r="AA296" s="4">
        <f t="shared" si="68"/>
        <v>1069544</v>
      </c>
      <c r="AB296" s="20"/>
      <c r="AC296" s="20"/>
      <c r="AD296" s="20"/>
      <c r="AE296" s="20"/>
      <c r="AF296" s="20"/>
      <c r="AG296" s="20"/>
      <c r="AH296" s="53">
        <v>0</v>
      </c>
      <c r="AI296" s="53">
        <v>0</v>
      </c>
      <c r="AJ296" s="22"/>
      <c r="AK296" s="28">
        <f t="shared" si="69"/>
        <v>1069544</v>
      </c>
      <c r="AL296" s="30" t="str">
        <f t="shared" si="70"/>
        <v xml:space="preserve"> </v>
      </c>
      <c r="AM296" s="30" t="str">
        <f t="shared" si="71"/>
        <v xml:space="preserve"> </v>
      </c>
    </row>
    <row r="297" spans="1:39" ht="17.100000000000001" customHeight="1">
      <c r="A297" s="8" t="s">
        <v>0</v>
      </c>
      <c r="B297" s="8" t="s">
        <v>581</v>
      </c>
      <c r="C297" s="8" t="s">
        <v>38</v>
      </c>
      <c r="D297" s="8" t="s">
        <v>591</v>
      </c>
      <c r="E297" s="50">
        <v>692.33</v>
      </c>
      <c r="F297" s="2">
        <f t="shared" si="72"/>
        <v>1216257.6508000002</v>
      </c>
      <c r="G297" s="56">
        <v>136055.04999999999</v>
      </c>
      <c r="H297" s="55">
        <v>38664</v>
      </c>
      <c r="I297" s="34">
        <f t="shared" si="61"/>
        <v>28998</v>
      </c>
      <c r="J297" s="35">
        <v>43545</v>
      </c>
      <c r="K297" s="35">
        <v>0</v>
      </c>
      <c r="L297" s="35">
        <v>106612</v>
      </c>
      <c r="M297" s="35">
        <v>51769</v>
      </c>
      <c r="N297" s="2">
        <f t="shared" si="62"/>
        <v>366979.05</v>
      </c>
      <c r="O297" s="4">
        <f t="shared" si="74"/>
        <v>849279</v>
      </c>
      <c r="P297" s="52">
        <v>276</v>
      </c>
      <c r="Q297" s="52">
        <v>119</v>
      </c>
      <c r="R297" s="4">
        <f t="shared" si="63"/>
        <v>45653</v>
      </c>
      <c r="S297" s="6">
        <f t="shared" si="73"/>
        <v>58121.103499999997</v>
      </c>
      <c r="T297" s="57">
        <v>8751569</v>
      </c>
      <c r="U297" s="6">
        <f t="shared" si="64"/>
        <v>8751.5689999999995</v>
      </c>
      <c r="V297" s="6">
        <f t="shared" si="65"/>
        <v>49369.534499999994</v>
      </c>
      <c r="W297" s="4">
        <f t="shared" si="66"/>
        <v>987391</v>
      </c>
      <c r="X297" s="19">
        <f t="shared" si="67"/>
        <v>1882323</v>
      </c>
      <c r="Y297" s="20">
        <v>0</v>
      </c>
      <c r="Z297" s="18">
        <v>0</v>
      </c>
      <c r="AA297" s="4">
        <f t="shared" si="68"/>
        <v>1882323</v>
      </c>
      <c r="AB297" s="20"/>
      <c r="AC297" s="20"/>
      <c r="AD297" s="20"/>
      <c r="AE297" s="20"/>
      <c r="AF297" s="20"/>
      <c r="AG297" s="20"/>
      <c r="AH297" s="53">
        <v>0</v>
      </c>
      <c r="AI297" s="53">
        <v>0</v>
      </c>
      <c r="AJ297" s="22"/>
      <c r="AK297" s="28">
        <f t="shared" si="69"/>
        <v>1882323</v>
      </c>
      <c r="AL297" s="30" t="str">
        <f t="shared" si="70"/>
        <v xml:space="preserve"> </v>
      </c>
      <c r="AM297" s="30" t="str">
        <f t="shared" si="71"/>
        <v xml:space="preserve"> </v>
      </c>
    </row>
    <row r="298" spans="1:39" ht="17.100000000000001" customHeight="1">
      <c r="A298" s="8" t="s">
        <v>0</v>
      </c>
      <c r="B298" s="8" t="s">
        <v>581</v>
      </c>
      <c r="C298" s="8" t="s">
        <v>118</v>
      </c>
      <c r="D298" s="8" t="s">
        <v>592</v>
      </c>
      <c r="E298" s="50">
        <v>790.97</v>
      </c>
      <c r="F298" s="2">
        <f t="shared" si="72"/>
        <v>1389544.4572000001</v>
      </c>
      <c r="G298" s="56">
        <v>65695.06</v>
      </c>
      <c r="H298" s="55">
        <v>63508</v>
      </c>
      <c r="I298" s="34">
        <f t="shared" si="61"/>
        <v>47631</v>
      </c>
      <c r="J298" s="35">
        <v>71532</v>
      </c>
      <c r="K298" s="35">
        <v>0</v>
      </c>
      <c r="L298" s="35">
        <v>174909</v>
      </c>
      <c r="M298" s="35">
        <v>21265</v>
      </c>
      <c r="N298" s="2">
        <f t="shared" si="62"/>
        <v>381032.06</v>
      </c>
      <c r="O298" s="4">
        <f t="shared" si="74"/>
        <v>1008512</v>
      </c>
      <c r="P298" s="52">
        <v>304</v>
      </c>
      <c r="Q298" s="52">
        <v>86</v>
      </c>
      <c r="R298" s="4">
        <f t="shared" si="63"/>
        <v>36340</v>
      </c>
      <c r="S298" s="6">
        <f t="shared" si="73"/>
        <v>66401.931500000006</v>
      </c>
      <c r="T298" s="57">
        <v>4249357</v>
      </c>
      <c r="U298" s="6">
        <f t="shared" si="64"/>
        <v>4249.357</v>
      </c>
      <c r="V298" s="6">
        <f t="shared" si="65"/>
        <v>62152.574500000002</v>
      </c>
      <c r="W298" s="4">
        <f t="shared" si="66"/>
        <v>1243051</v>
      </c>
      <c r="X298" s="19">
        <f t="shared" si="67"/>
        <v>2287903</v>
      </c>
      <c r="Y298" s="20">
        <v>0</v>
      </c>
      <c r="Z298" s="18">
        <v>0</v>
      </c>
      <c r="AA298" s="4">
        <f t="shared" si="68"/>
        <v>2287903</v>
      </c>
      <c r="AB298" s="20"/>
      <c r="AC298" s="20"/>
      <c r="AD298" s="20"/>
      <c r="AE298" s="20"/>
      <c r="AF298" s="20"/>
      <c r="AG298" s="20"/>
      <c r="AH298" s="53">
        <v>0</v>
      </c>
      <c r="AI298" s="53">
        <v>0</v>
      </c>
      <c r="AJ298" s="22"/>
      <c r="AK298" s="28">
        <f t="shared" si="69"/>
        <v>2287903</v>
      </c>
      <c r="AL298" s="30" t="str">
        <f t="shared" si="70"/>
        <v xml:space="preserve"> </v>
      </c>
      <c r="AM298" s="30" t="str">
        <f t="shared" si="71"/>
        <v xml:space="preserve"> </v>
      </c>
    </row>
    <row r="299" spans="1:39" ht="17.100000000000001" customHeight="1">
      <c r="A299" s="8" t="s">
        <v>0</v>
      </c>
      <c r="B299" s="8" t="s">
        <v>581</v>
      </c>
      <c r="C299" s="8" t="s">
        <v>43</v>
      </c>
      <c r="D299" s="8" t="s">
        <v>593</v>
      </c>
      <c r="E299" s="50">
        <v>653.46</v>
      </c>
      <c r="F299" s="2">
        <f t="shared" si="72"/>
        <v>1147972.3896000001</v>
      </c>
      <c r="G299" s="56">
        <v>218570.33</v>
      </c>
      <c r="H299" s="55">
        <v>39306</v>
      </c>
      <c r="I299" s="34">
        <f t="shared" si="61"/>
        <v>29479.5</v>
      </c>
      <c r="J299" s="35">
        <v>44436</v>
      </c>
      <c r="K299" s="35">
        <v>0</v>
      </c>
      <c r="L299" s="35">
        <v>108006</v>
      </c>
      <c r="M299" s="35">
        <v>58372</v>
      </c>
      <c r="N299" s="2">
        <f t="shared" si="62"/>
        <v>458863.82999999996</v>
      </c>
      <c r="O299" s="4">
        <f t="shared" si="74"/>
        <v>689109</v>
      </c>
      <c r="P299" s="52">
        <v>220</v>
      </c>
      <c r="Q299" s="52">
        <v>134</v>
      </c>
      <c r="R299" s="4">
        <f t="shared" si="63"/>
        <v>40977</v>
      </c>
      <c r="S299" s="6">
        <f t="shared" si="73"/>
        <v>54857.966999999997</v>
      </c>
      <c r="T299" s="57">
        <v>13935916</v>
      </c>
      <c r="U299" s="6">
        <f t="shared" si="64"/>
        <v>13935.915999999999</v>
      </c>
      <c r="V299" s="6">
        <f t="shared" si="65"/>
        <v>40922.050999999999</v>
      </c>
      <c r="W299" s="4">
        <f t="shared" si="66"/>
        <v>818441</v>
      </c>
      <c r="X299" s="19">
        <f t="shared" si="67"/>
        <v>1548527</v>
      </c>
      <c r="Y299" s="20">
        <v>0</v>
      </c>
      <c r="Z299" s="18">
        <v>0</v>
      </c>
      <c r="AA299" s="4">
        <f t="shared" si="68"/>
        <v>1548527</v>
      </c>
      <c r="AB299" s="20"/>
      <c r="AC299" s="20"/>
      <c r="AD299" s="20"/>
      <c r="AE299" s="20"/>
      <c r="AF299" s="20"/>
      <c r="AG299" s="20"/>
      <c r="AH299" s="53">
        <v>0</v>
      </c>
      <c r="AI299" s="53">
        <v>0</v>
      </c>
      <c r="AJ299" s="22"/>
      <c r="AK299" s="28">
        <f t="shared" si="69"/>
        <v>1548527</v>
      </c>
      <c r="AL299" s="30" t="str">
        <f t="shared" si="70"/>
        <v xml:space="preserve"> </v>
      </c>
      <c r="AM299" s="30" t="str">
        <f t="shared" si="71"/>
        <v xml:space="preserve"> </v>
      </c>
    </row>
    <row r="300" spans="1:39" ht="17.100000000000001" customHeight="1">
      <c r="A300" s="8" t="s">
        <v>0</v>
      </c>
      <c r="B300" s="8" t="s">
        <v>581</v>
      </c>
      <c r="C300" s="8" t="s">
        <v>138</v>
      </c>
      <c r="D300" s="8" t="s">
        <v>594</v>
      </c>
      <c r="E300" s="50">
        <v>2753.47</v>
      </c>
      <c r="F300" s="2">
        <f t="shared" si="72"/>
        <v>4837185.9572000001</v>
      </c>
      <c r="G300" s="56">
        <v>1033533.08</v>
      </c>
      <c r="H300" s="55">
        <v>230441</v>
      </c>
      <c r="I300" s="34">
        <f t="shared" si="61"/>
        <v>172830.75</v>
      </c>
      <c r="J300" s="35">
        <v>258597</v>
      </c>
      <c r="K300" s="35">
        <v>0</v>
      </c>
      <c r="L300" s="35">
        <v>636870</v>
      </c>
      <c r="M300" s="35">
        <v>121745</v>
      </c>
      <c r="N300" s="2">
        <f t="shared" si="62"/>
        <v>2223575.83</v>
      </c>
      <c r="O300" s="4">
        <f t="shared" si="74"/>
        <v>2613610</v>
      </c>
      <c r="P300" s="52">
        <v>1083</v>
      </c>
      <c r="Q300" s="52">
        <v>70</v>
      </c>
      <c r="R300" s="4">
        <f t="shared" si="63"/>
        <v>105376</v>
      </c>
      <c r="S300" s="6">
        <f t="shared" si="73"/>
        <v>231153.80650000001</v>
      </c>
      <c r="T300" s="57">
        <v>66852075</v>
      </c>
      <c r="U300" s="6">
        <f t="shared" si="64"/>
        <v>66852.074999999997</v>
      </c>
      <c r="V300" s="6">
        <f t="shared" si="65"/>
        <v>164301.73149999999</v>
      </c>
      <c r="W300" s="4">
        <f t="shared" si="66"/>
        <v>3286035</v>
      </c>
      <c r="X300" s="19">
        <f t="shared" si="67"/>
        <v>6005021</v>
      </c>
      <c r="Y300" s="20">
        <v>0</v>
      </c>
      <c r="Z300" s="18">
        <v>0</v>
      </c>
      <c r="AA300" s="4">
        <f t="shared" si="68"/>
        <v>6005021</v>
      </c>
      <c r="AB300" s="20"/>
      <c r="AC300" s="20"/>
      <c r="AD300" s="20"/>
      <c r="AE300" s="20"/>
      <c r="AF300" s="20"/>
      <c r="AG300" s="20"/>
      <c r="AH300" s="53">
        <v>0</v>
      </c>
      <c r="AI300" s="53">
        <v>0</v>
      </c>
      <c r="AJ300" s="22"/>
      <c r="AK300" s="28">
        <f t="shared" si="69"/>
        <v>6005021</v>
      </c>
      <c r="AL300" s="30" t="str">
        <f t="shared" si="70"/>
        <v xml:space="preserve"> </v>
      </c>
      <c r="AM300" s="30" t="str">
        <f t="shared" si="71"/>
        <v xml:space="preserve"> </v>
      </c>
    </row>
    <row r="301" spans="1:39" ht="17.100000000000001" customHeight="1">
      <c r="A301" s="8" t="s">
        <v>101</v>
      </c>
      <c r="B301" s="8" t="s">
        <v>595</v>
      </c>
      <c r="C301" s="8" t="s">
        <v>158</v>
      </c>
      <c r="D301" s="8" t="s">
        <v>596</v>
      </c>
      <c r="E301" s="50">
        <v>168.52</v>
      </c>
      <c r="F301" s="2">
        <f t="shared" si="72"/>
        <v>296049.19520000002</v>
      </c>
      <c r="G301" s="56">
        <v>11883.13</v>
      </c>
      <c r="H301" s="55">
        <v>10955</v>
      </c>
      <c r="I301" s="34">
        <f t="shared" si="61"/>
        <v>8216.25</v>
      </c>
      <c r="J301" s="35">
        <v>9910</v>
      </c>
      <c r="K301" s="35">
        <v>0</v>
      </c>
      <c r="L301" s="35">
        <v>0</v>
      </c>
      <c r="M301" s="35">
        <v>0</v>
      </c>
      <c r="N301" s="2">
        <f t="shared" si="62"/>
        <v>30009.379999999997</v>
      </c>
      <c r="O301" s="4">
        <f t="shared" si="74"/>
        <v>266040</v>
      </c>
      <c r="P301" s="52">
        <v>78</v>
      </c>
      <c r="Q301" s="52">
        <v>66</v>
      </c>
      <c r="R301" s="4">
        <f t="shared" si="63"/>
        <v>7156</v>
      </c>
      <c r="S301" s="6">
        <f t="shared" si="73"/>
        <v>14147.254000000001</v>
      </c>
      <c r="T301" s="57">
        <v>696958</v>
      </c>
      <c r="U301" s="6">
        <f t="shared" si="64"/>
        <v>696.95799999999997</v>
      </c>
      <c r="V301" s="6">
        <f t="shared" si="65"/>
        <v>13450.296</v>
      </c>
      <c r="W301" s="4">
        <f t="shared" si="66"/>
        <v>269006</v>
      </c>
      <c r="X301" s="19">
        <f t="shared" si="67"/>
        <v>542202</v>
      </c>
      <c r="Y301" s="20">
        <v>0</v>
      </c>
      <c r="Z301" s="18">
        <v>0</v>
      </c>
      <c r="AA301" s="4">
        <f t="shared" si="68"/>
        <v>542202</v>
      </c>
      <c r="AB301" s="20"/>
      <c r="AC301" s="20"/>
      <c r="AD301" s="20"/>
      <c r="AE301" s="20"/>
      <c r="AF301" s="20"/>
      <c r="AG301" s="20"/>
      <c r="AH301" s="53">
        <v>0</v>
      </c>
      <c r="AI301" s="53">
        <v>0</v>
      </c>
      <c r="AJ301" s="22"/>
      <c r="AK301" s="28">
        <f t="shared" si="69"/>
        <v>542202</v>
      </c>
      <c r="AL301" s="30" t="str">
        <f t="shared" si="70"/>
        <v xml:space="preserve"> </v>
      </c>
      <c r="AM301" s="30" t="str">
        <f t="shared" si="71"/>
        <v xml:space="preserve"> </v>
      </c>
    </row>
    <row r="302" spans="1:39" ht="17.100000000000001" customHeight="1">
      <c r="A302" s="8" t="s">
        <v>101</v>
      </c>
      <c r="B302" s="8" t="s">
        <v>595</v>
      </c>
      <c r="C302" s="8" t="s">
        <v>117</v>
      </c>
      <c r="D302" s="8" t="s">
        <v>597</v>
      </c>
      <c r="E302" s="50">
        <v>201.55</v>
      </c>
      <c r="F302" s="2">
        <f t="shared" si="72"/>
        <v>354074.978</v>
      </c>
      <c r="G302" s="56">
        <v>35709.78</v>
      </c>
      <c r="H302" s="55">
        <v>18173</v>
      </c>
      <c r="I302" s="34">
        <f t="shared" si="61"/>
        <v>13629.75</v>
      </c>
      <c r="J302" s="35">
        <v>16434</v>
      </c>
      <c r="K302" s="35">
        <v>0</v>
      </c>
      <c r="L302" s="35">
        <v>0</v>
      </c>
      <c r="M302" s="35">
        <v>26102</v>
      </c>
      <c r="N302" s="2">
        <f t="shared" si="62"/>
        <v>91875.53</v>
      </c>
      <c r="O302" s="4">
        <f t="shared" si="74"/>
        <v>262199</v>
      </c>
      <c r="P302" s="52">
        <v>82</v>
      </c>
      <c r="Q302" s="52">
        <v>92</v>
      </c>
      <c r="R302" s="4">
        <f t="shared" si="63"/>
        <v>10486</v>
      </c>
      <c r="S302" s="6">
        <f t="shared" si="73"/>
        <v>16920.122500000001</v>
      </c>
      <c r="T302" s="57">
        <v>2047579</v>
      </c>
      <c r="U302" s="6">
        <f t="shared" si="64"/>
        <v>2047.579</v>
      </c>
      <c r="V302" s="6">
        <f t="shared" si="65"/>
        <v>14872.543500000002</v>
      </c>
      <c r="W302" s="4">
        <f t="shared" si="66"/>
        <v>297451</v>
      </c>
      <c r="X302" s="19">
        <f t="shared" si="67"/>
        <v>570136</v>
      </c>
      <c r="Y302" s="20">
        <v>0</v>
      </c>
      <c r="Z302" s="18">
        <v>0</v>
      </c>
      <c r="AA302" s="4">
        <f t="shared" si="68"/>
        <v>570136</v>
      </c>
      <c r="AB302" s="20"/>
      <c r="AC302" s="20"/>
      <c r="AD302" s="20"/>
      <c r="AE302" s="20"/>
      <c r="AF302" s="20"/>
      <c r="AG302" s="20"/>
      <c r="AH302" s="53">
        <v>0</v>
      </c>
      <c r="AI302" s="53">
        <v>0</v>
      </c>
      <c r="AJ302" s="22"/>
      <c r="AK302" s="28">
        <f t="shared" si="69"/>
        <v>570136</v>
      </c>
      <c r="AL302" s="30" t="str">
        <f t="shared" si="70"/>
        <v xml:space="preserve"> </v>
      </c>
      <c r="AM302" s="30" t="str">
        <f t="shared" si="71"/>
        <v xml:space="preserve"> </v>
      </c>
    </row>
    <row r="303" spans="1:39" ht="17.100000000000001" customHeight="1">
      <c r="A303" s="8" t="s">
        <v>101</v>
      </c>
      <c r="B303" s="8" t="s">
        <v>595</v>
      </c>
      <c r="C303" s="8" t="s">
        <v>51</v>
      </c>
      <c r="D303" s="8" t="s">
        <v>598</v>
      </c>
      <c r="E303" s="50">
        <v>2054.14</v>
      </c>
      <c r="F303" s="2">
        <f t="shared" si="72"/>
        <v>3608630.9863999998</v>
      </c>
      <c r="G303" s="56">
        <v>805556.68</v>
      </c>
      <c r="H303" s="55">
        <v>196613</v>
      </c>
      <c r="I303" s="34">
        <f t="shared" si="61"/>
        <v>147459.75</v>
      </c>
      <c r="J303" s="35">
        <v>177782</v>
      </c>
      <c r="K303" s="35">
        <v>9049</v>
      </c>
      <c r="L303" s="35">
        <v>436997</v>
      </c>
      <c r="M303" s="35">
        <v>82489</v>
      </c>
      <c r="N303" s="2">
        <f t="shared" si="62"/>
        <v>1659333.4300000002</v>
      </c>
      <c r="O303" s="4">
        <f t="shared" si="74"/>
        <v>1949298</v>
      </c>
      <c r="P303" s="52">
        <v>1096</v>
      </c>
      <c r="Q303" s="52">
        <v>59</v>
      </c>
      <c r="R303" s="4">
        <f t="shared" si="63"/>
        <v>89883</v>
      </c>
      <c r="S303" s="6">
        <f t="shared" si="73"/>
        <v>172445.05300000001</v>
      </c>
      <c r="T303" s="57">
        <v>52342864</v>
      </c>
      <c r="U303" s="6">
        <f t="shared" si="64"/>
        <v>52342.864000000001</v>
      </c>
      <c r="V303" s="6">
        <f t="shared" si="65"/>
        <v>120102.18900000001</v>
      </c>
      <c r="W303" s="4">
        <f t="shared" si="66"/>
        <v>2402044</v>
      </c>
      <c r="X303" s="19">
        <f t="shared" si="67"/>
        <v>4441225</v>
      </c>
      <c r="Y303" s="20">
        <v>0</v>
      </c>
      <c r="Z303" s="18">
        <v>0</v>
      </c>
      <c r="AA303" s="4">
        <f t="shared" si="68"/>
        <v>4441225</v>
      </c>
      <c r="AB303" s="20"/>
      <c r="AC303" s="20"/>
      <c r="AD303" s="20"/>
      <c r="AE303" s="20"/>
      <c r="AF303" s="20"/>
      <c r="AG303" s="20"/>
      <c r="AH303" s="53">
        <v>0</v>
      </c>
      <c r="AI303" s="53">
        <v>0</v>
      </c>
      <c r="AJ303" s="22"/>
      <c r="AK303" s="28">
        <f t="shared" si="69"/>
        <v>4441225</v>
      </c>
      <c r="AL303" s="30" t="str">
        <f t="shared" si="70"/>
        <v xml:space="preserve"> </v>
      </c>
      <c r="AM303" s="30" t="str">
        <f t="shared" si="71"/>
        <v xml:space="preserve"> </v>
      </c>
    </row>
    <row r="304" spans="1:39" ht="17.100000000000001" customHeight="1">
      <c r="A304" s="8" t="s">
        <v>101</v>
      </c>
      <c r="B304" s="8" t="s">
        <v>595</v>
      </c>
      <c r="C304" s="8" t="s">
        <v>87</v>
      </c>
      <c r="D304" s="8" t="s">
        <v>599</v>
      </c>
      <c r="E304" s="50">
        <v>2456.6799999999998</v>
      </c>
      <c r="F304" s="2">
        <f t="shared" si="72"/>
        <v>4315797.1568</v>
      </c>
      <c r="G304" s="56">
        <v>997654.38</v>
      </c>
      <c r="H304" s="55">
        <v>249653</v>
      </c>
      <c r="I304" s="34">
        <f t="shared" si="61"/>
        <v>187239.75</v>
      </c>
      <c r="J304" s="35">
        <v>225652</v>
      </c>
      <c r="K304" s="35">
        <v>11511</v>
      </c>
      <c r="L304" s="35">
        <v>557163</v>
      </c>
      <c r="M304" s="35">
        <v>222268</v>
      </c>
      <c r="N304" s="2">
        <f t="shared" si="62"/>
        <v>2201488.13</v>
      </c>
      <c r="O304" s="4">
        <f t="shared" si="74"/>
        <v>2114309</v>
      </c>
      <c r="P304" s="52">
        <v>1059</v>
      </c>
      <c r="Q304" s="52">
        <v>68</v>
      </c>
      <c r="R304" s="4">
        <f t="shared" si="63"/>
        <v>100097</v>
      </c>
      <c r="S304" s="6">
        <f t="shared" si="73"/>
        <v>206238.28599999999</v>
      </c>
      <c r="T304" s="57">
        <v>63542369</v>
      </c>
      <c r="U304" s="6">
        <f t="shared" si="64"/>
        <v>63542.368999999999</v>
      </c>
      <c r="V304" s="6">
        <f t="shared" si="65"/>
        <v>142695.91699999999</v>
      </c>
      <c r="W304" s="4">
        <f t="shared" si="66"/>
        <v>2853918</v>
      </c>
      <c r="X304" s="19">
        <f t="shared" si="67"/>
        <v>5068324</v>
      </c>
      <c r="Y304" s="20">
        <v>0</v>
      </c>
      <c r="Z304" s="18">
        <v>0</v>
      </c>
      <c r="AA304" s="4">
        <f t="shared" si="68"/>
        <v>5068324</v>
      </c>
      <c r="AB304" s="20"/>
      <c r="AC304" s="20"/>
      <c r="AD304" s="20"/>
      <c r="AE304" s="20"/>
      <c r="AF304" s="20"/>
      <c r="AG304" s="20"/>
      <c r="AH304" s="53">
        <v>0</v>
      </c>
      <c r="AI304" s="53">
        <v>0</v>
      </c>
      <c r="AJ304" s="22"/>
      <c r="AK304" s="28">
        <f t="shared" si="69"/>
        <v>5068324</v>
      </c>
      <c r="AL304" s="30" t="str">
        <f t="shared" si="70"/>
        <v xml:space="preserve"> </v>
      </c>
      <c r="AM304" s="30" t="str">
        <f t="shared" si="71"/>
        <v xml:space="preserve"> </v>
      </c>
    </row>
    <row r="305" spans="1:39" ht="17.100000000000001" customHeight="1">
      <c r="A305" s="8" t="s">
        <v>101</v>
      </c>
      <c r="B305" s="8" t="s">
        <v>595</v>
      </c>
      <c r="C305" s="8" t="s">
        <v>172</v>
      </c>
      <c r="D305" s="8" t="s">
        <v>600</v>
      </c>
      <c r="E305" s="50">
        <v>421.92</v>
      </c>
      <c r="F305" s="2">
        <f t="shared" si="72"/>
        <v>741212.17920000001</v>
      </c>
      <c r="G305" s="56">
        <v>128444</v>
      </c>
      <c r="H305" s="55">
        <v>39531</v>
      </c>
      <c r="I305" s="34">
        <f t="shared" si="61"/>
        <v>29648.25</v>
      </c>
      <c r="J305" s="35">
        <v>35733</v>
      </c>
      <c r="K305" s="35">
        <v>1822</v>
      </c>
      <c r="L305" s="35">
        <v>87232</v>
      </c>
      <c r="M305" s="35">
        <v>37401</v>
      </c>
      <c r="N305" s="2">
        <f t="shared" si="62"/>
        <v>320280.25</v>
      </c>
      <c r="O305" s="4">
        <f t="shared" si="74"/>
        <v>420932</v>
      </c>
      <c r="P305" s="52">
        <v>184</v>
      </c>
      <c r="Q305" s="52">
        <v>88</v>
      </c>
      <c r="R305" s="4">
        <f t="shared" si="63"/>
        <v>22507</v>
      </c>
      <c r="S305" s="6">
        <f t="shared" si="73"/>
        <v>35420.184000000001</v>
      </c>
      <c r="T305" s="57">
        <v>7917380</v>
      </c>
      <c r="U305" s="6">
        <f t="shared" si="64"/>
        <v>7917.38</v>
      </c>
      <c r="V305" s="6">
        <f t="shared" si="65"/>
        <v>27502.804</v>
      </c>
      <c r="W305" s="4">
        <f t="shared" si="66"/>
        <v>550056</v>
      </c>
      <c r="X305" s="19">
        <f t="shared" si="67"/>
        <v>993495</v>
      </c>
      <c r="Y305" s="20">
        <v>0</v>
      </c>
      <c r="Z305" s="18">
        <v>0</v>
      </c>
      <c r="AA305" s="4">
        <f t="shared" si="68"/>
        <v>993495</v>
      </c>
      <c r="AB305" s="20"/>
      <c r="AC305" s="20"/>
      <c r="AD305" s="20"/>
      <c r="AE305" s="20"/>
      <c r="AF305" s="20"/>
      <c r="AG305" s="20"/>
      <c r="AH305" s="53">
        <v>0</v>
      </c>
      <c r="AI305" s="53">
        <v>0</v>
      </c>
      <c r="AJ305" s="22"/>
      <c r="AK305" s="28">
        <f t="shared" si="69"/>
        <v>993495</v>
      </c>
      <c r="AL305" s="30" t="str">
        <f t="shared" si="70"/>
        <v xml:space="preserve"> </v>
      </c>
      <c r="AM305" s="30" t="str">
        <f t="shared" si="71"/>
        <v xml:space="preserve"> </v>
      </c>
    </row>
    <row r="306" spans="1:39" ht="17.100000000000001" customHeight="1">
      <c r="A306" s="8" t="s">
        <v>101</v>
      </c>
      <c r="B306" s="8" t="s">
        <v>595</v>
      </c>
      <c r="C306" s="8" t="s">
        <v>227</v>
      </c>
      <c r="D306" s="8" t="s">
        <v>601</v>
      </c>
      <c r="E306" s="50">
        <v>185.1</v>
      </c>
      <c r="F306" s="2">
        <f t="shared" si="72"/>
        <v>325176.27600000001</v>
      </c>
      <c r="G306" s="56">
        <v>74394.3</v>
      </c>
      <c r="H306" s="55">
        <v>15144</v>
      </c>
      <c r="I306" s="34">
        <f t="shared" si="61"/>
        <v>11358</v>
      </c>
      <c r="J306" s="35">
        <v>13667</v>
      </c>
      <c r="K306" s="35">
        <v>703</v>
      </c>
      <c r="L306" s="35">
        <v>34225</v>
      </c>
      <c r="M306" s="35">
        <v>59863</v>
      </c>
      <c r="N306" s="2">
        <f t="shared" si="62"/>
        <v>194210.3</v>
      </c>
      <c r="O306" s="4">
        <f t="shared" si="74"/>
        <v>130966</v>
      </c>
      <c r="P306" s="52">
        <v>41</v>
      </c>
      <c r="Q306" s="52">
        <v>158</v>
      </c>
      <c r="R306" s="4">
        <f t="shared" si="63"/>
        <v>9004</v>
      </c>
      <c r="S306" s="6">
        <f t="shared" si="73"/>
        <v>15539.145</v>
      </c>
      <c r="T306" s="57">
        <v>4415092</v>
      </c>
      <c r="U306" s="6">
        <f t="shared" si="64"/>
        <v>4415.0919999999996</v>
      </c>
      <c r="V306" s="6">
        <f t="shared" si="65"/>
        <v>11124.053</v>
      </c>
      <c r="W306" s="4">
        <f t="shared" si="66"/>
        <v>222481</v>
      </c>
      <c r="X306" s="19">
        <f t="shared" si="67"/>
        <v>362451</v>
      </c>
      <c r="Y306" s="20">
        <v>0</v>
      </c>
      <c r="Z306" s="18">
        <v>0</v>
      </c>
      <c r="AA306" s="4">
        <f t="shared" si="68"/>
        <v>362451</v>
      </c>
      <c r="AB306" s="20"/>
      <c r="AC306" s="20"/>
      <c r="AD306" s="20"/>
      <c r="AE306" s="20"/>
      <c r="AF306" s="20"/>
      <c r="AG306" s="20"/>
      <c r="AH306" s="53">
        <v>0</v>
      </c>
      <c r="AI306" s="53">
        <v>0</v>
      </c>
      <c r="AJ306" s="22"/>
      <c r="AK306" s="28">
        <f t="shared" si="69"/>
        <v>362451</v>
      </c>
      <c r="AL306" s="30" t="str">
        <f t="shared" si="70"/>
        <v xml:space="preserve"> </v>
      </c>
      <c r="AM306" s="30" t="str">
        <f t="shared" si="71"/>
        <v xml:space="preserve"> </v>
      </c>
    </row>
    <row r="307" spans="1:39" ht="17.100000000000001" customHeight="1">
      <c r="A307" s="8" t="s">
        <v>6</v>
      </c>
      <c r="B307" s="8" t="s">
        <v>602</v>
      </c>
      <c r="C307" s="8" t="s">
        <v>51</v>
      </c>
      <c r="D307" s="8" t="s">
        <v>603</v>
      </c>
      <c r="E307" s="50">
        <v>2534.84</v>
      </c>
      <c r="F307" s="2">
        <f t="shared" si="72"/>
        <v>4453105.5184000004</v>
      </c>
      <c r="G307" s="56">
        <v>673218.08</v>
      </c>
      <c r="H307" s="55">
        <v>288742</v>
      </c>
      <c r="I307" s="34">
        <f t="shared" si="61"/>
        <v>216556.5</v>
      </c>
      <c r="J307" s="35">
        <v>233762</v>
      </c>
      <c r="K307" s="35">
        <v>34670</v>
      </c>
      <c r="L307" s="35">
        <v>575849</v>
      </c>
      <c r="M307" s="35">
        <v>69239</v>
      </c>
      <c r="N307" s="2">
        <f t="shared" si="62"/>
        <v>1803294.58</v>
      </c>
      <c r="O307" s="4">
        <f t="shared" si="74"/>
        <v>2649811</v>
      </c>
      <c r="P307" s="52">
        <v>673</v>
      </c>
      <c r="Q307" s="52">
        <v>64</v>
      </c>
      <c r="R307" s="4">
        <f t="shared" si="63"/>
        <v>59870</v>
      </c>
      <c r="S307" s="6">
        <f t="shared" si="73"/>
        <v>212799.818</v>
      </c>
      <c r="T307" s="57">
        <v>41762908</v>
      </c>
      <c r="U307" s="6">
        <f t="shared" si="64"/>
        <v>41762.908000000003</v>
      </c>
      <c r="V307" s="6">
        <f t="shared" si="65"/>
        <v>171036.91</v>
      </c>
      <c r="W307" s="4">
        <f t="shared" si="66"/>
        <v>3420738</v>
      </c>
      <c r="X307" s="19">
        <f t="shared" si="67"/>
        <v>6130419</v>
      </c>
      <c r="Y307" s="20">
        <v>0</v>
      </c>
      <c r="Z307" s="18">
        <v>0</v>
      </c>
      <c r="AA307" s="4">
        <f t="shared" si="68"/>
        <v>6130419</v>
      </c>
      <c r="AB307" s="20"/>
      <c r="AC307" s="20"/>
      <c r="AD307" s="20"/>
      <c r="AE307" s="20"/>
      <c r="AF307" s="20"/>
      <c r="AG307" s="20"/>
      <c r="AH307" s="53">
        <v>0</v>
      </c>
      <c r="AI307" s="53">
        <v>0</v>
      </c>
      <c r="AJ307" s="22"/>
      <c r="AK307" s="28">
        <f t="shared" si="69"/>
        <v>6130419</v>
      </c>
      <c r="AL307" s="30" t="str">
        <f t="shared" si="70"/>
        <v xml:space="preserve"> </v>
      </c>
      <c r="AM307" s="30" t="str">
        <f t="shared" si="71"/>
        <v xml:space="preserve"> </v>
      </c>
    </row>
    <row r="308" spans="1:39" ht="17.100000000000001" customHeight="1">
      <c r="A308" s="8" t="s">
        <v>6</v>
      </c>
      <c r="B308" s="8" t="s">
        <v>602</v>
      </c>
      <c r="C308" s="8" t="s">
        <v>114</v>
      </c>
      <c r="D308" s="8" t="s">
        <v>604</v>
      </c>
      <c r="E308" s="50">
        <v>1625.22</v>
      </c>
      <c r="F308" s="2">
        <f t="shared" si="72"/>
        <v>2855121.4871999999</v>
      </c>
      <c r="G308" s="56">
        <v>1191605.6199999999</v>
      </c>
      <c r="H308" s="55">
        <v>198904</v>
      </c>
      <c r="I308" s="34">
        <f t="shared" si="61"/>
        <v>149178</v>
      </c>
      <c r="J308" s="35">
        <v>161481</v>
      </c>
      <c r="K308" s="35">
        <v>23936</v>
      </c>
      <c r="L308" s="35">
        <v>397066</v>
      </c>
      <c r="M308" s="35">
        <v>17625</v>
      </c>
      <c r="N308" s="2">
        <f t="shared" si="62"/>
        <v>1940891.6199999999</v>
      </c>
      <c r="O308" s="4">
        <f t="shared" ref="O308:O309" si="75">IF(F308&gt;N308,ROUND(SUM(F308-N308),0),0)</f>
        <v>914230</v>
      </c>
      <c r="P308" s="52">
        <v>676</v>
      </c>
      <c r="Q308" s="52">
        <v>75</v>
      </c>
      <c r="R308" s="4">
        <f t="shared" si="63"/>
        <v>70473</v>
      </c>
      <c r="S308" s="6">
        <f t="shared" si="73"/>
        <v>136437.21900000001</v>
      </c>
      <c r="T308" s="57">
        <v>73895402</v>
      </c>
      <c r="U308" s="6">
        <f t="shared" si="64"/>
        <v>73895.402000000002</v>
      </c>
      <c r="V308" s="6">
        <f t="shared" si="65"/>
        <v>62541.81700000001</v>
      </c>
      <c r="W308" s="4">
        <f t="shared" si="66"/>
        <v>1250836</v>
      </c>
      <c r="X308" s="19">
        <f t="shared" si="67"/>
        <v>2235539</v>
      </c>
      <c r="Y308" s="20">
        <v>0</v>
      </c>
      <c r="Z308" s="18">
        <v>0</v>
      </c>
      <c r="AA308" s="4">
        <f t="shared" si="68"/>
        <v>2235539</v>
      </c>
      <c r="AB308" s="20"/>
      <c r="AC308" s="20"/>
      <c r="AD308" s="20"/>
      <c r="AE308" s="20"/>
      <c r="AF308" s="20"/>
      <c r="AG308" s="20"/>
      <c r="AH308" s="53">
        <v>0</v>
      </c>
      <c r="AI308" s="53">
        <v>0</v>
      </c>
      <c r="AJ308" s="22"/>
      <c r="AK308" s="28">
        <f t="shared" si="69"/>
        <v>2235539</v>
      </c>
      <c r="AL308" s="30" t="str">
        <f t="shared" si="70"/>
        <v xml:space="preserve"> </v>
      </c>
      <c r="AM308" s="30" t="str">
        <f t="shared" si="71"/>
        <v xml:space="preserve"> </v>
      </c>
    </row>
    <row r="309" spans="1:39" ht="17.100000000000001" customHeight="1">
      <c r="A309" s="8" t="s">
        <v>239</v>
      </c>
      <c r="B309" s="8" t="s">
        <v>605</v>
      </c>
      <c r="C309" s="8" t="s">
        <v>202</v>
      </c>
      <c r="D309" s="8" t="s">
        <v>606</v>
      </c>
      <c r="E309" s="50">
        <v>195.45</v>
      </c>
      <c r="F309" s="2">
        <f t="shared" si="72"/>
        <v>343358.74199999997</v>
      </c>
      <c r="G309" s="56">
        <v>78304.94</v>
      </c>
      <c r="H309" s="55">
        <v>14587</v>
      </c>
      <c r="I309" s="34">
        <f t="shared" si="61"/>
        <v>10940.25</v>
      </c>
      <c r="J309" s="35">
        <v>13765</v>
      </c>
      <c r="K309" s="35">
        <v>0</v>
      </c>
      <c r="L309" s="35">
        <v>0</v>
      </c>
      <c r="M309" s="35">
        <v>13612</v>
      </c>
      <c r="N309" s="2">
        <f t="shared" si="62"/>
        <v>116622.19</v>
      </c>
      <c r="O309" s="4">
        <f t="shared" si="75"/>
        <v>226737</v>
      </c>
      <c r="P309" s="52">
        <v>59</v>
      </c>
      <c r="Q309" s="52">
        <v>95</v>
      </c>
      <c r="R309" s="4">
        <f t="shared" si="63"/>
        <v>7791</v>
      </c>
      <c r="S309" s="6">
        <f t="shared" si="73"/>
        <v>16408.0275</v>
      </c>
      <c r="T309" s="57">
        <v>4606173</v>
      </c>
      <c r="U309" s="6">
        <f t="shared" si="64"/>
        <v>4606.1729999999998</v>
      </c>
      <c r="V309" s="6">
        <f t="shared" si="65"/>
        <v>11801.854500000001</v>
      </c>
      <c r="W309" s="4">
        <f t="shared" si="66"/>
        <v>236037</v>
      </c>
      <c r="X309" s="19">
        <f t="shared" si="67"/>
        <v>470565</v>
      </c>
      <c r="Y309" s="20">
        <v>0</v>
      </c>
      <c r="Z309" s="18">
        <v>0</v>
      </c>
      <c r="AA309" s="4">
        <f t="shared" si="68"/>
        <v>470565</v>
      </c>
      <c r="AB309" s="20"/>
      <c r="AC309" s="20"/>
      <c r="AD309" s="20"/>
      <c r="AE309" s="20"/>
      <c r="AF309" s="20"/>
      <c r="AG309" s="20"/>
      <c r="AH309" s="53">
        <v>0</v>
      </c>
      <c r="AI309" s="53">
        <v>0</v>
      </c>
      <c r="AJ309" s="22"/>
      <c r="AK309" s="28">
        <f t="shared" si="69"/>
        <v>470565</v>
      </c>
      <c r="AL309" s="30" t="str">
        <f t="shared" si="70"/>
        <v xml:space="preserve"> </v>
      </c>
      <c r="AM309" s="30" t="str">
        <f t="shared" si="71"/>
        <v xml:space="preserve"> </v>
      </c>
    </row>
    <row r="310" spans="1:39" ht="17.100000000000001" customHeight="1">
      <c r="A310" s="8" t="s">
        <v>239</v>
      </c>
      <c r="B310" s="8" t="s">
        <v>605</v>
      </c>
      <c r="C310" s="8" t="s">
        <v>190</v>
      </c>
      <c r="D310" s="8" t="s">
        <v>607</v>
      </c>
      <c r="E310" s="50">
        <v>1414.92</v>
      </c>
      <c r="F310" s="2">
        <f t="shared" si="72"/>
        <v>2485674.8592000003</v>
      </c>
      <c r="G310" s="56">
        <v>442401.61</v>
      </c>
      <c r="H310" s="55">
        <v>135545</v>
      </c>
      <c r="I310" s="34">
        <f t="shared" si="61"/>
        <v>101658.75</v>
      </c>
      <c r="J310" s="35">
        <v>130035</v>
      </c>
      <c r="K310" s="35">
        <v>1381</v>
      </c>
      <c r="L310" s="35">
        <v>317254</v>
      </c>
      <c r="M310" s="35">
        <v>63553</v>
      </c>
      <c r="N310" s="2">
        <f t="shared" si="62"/>
        <v>1056283.3599999999</v>
      </c>
      <c r="O310" s="4">
        <f>IF(F310&gt;N310,ROUNDUP(SUM(F310-N310),0),0)</f>
        <v>1429392</v>
      </c>
      <c r="P310" s="52">
        <v>500</v>
      </c>
      <c r="Q310" s="52">
        <v>70</v>
      </c>
      <c r="R310" s="4">
        <f t="shared" si="63"/>
        <v>48650</v>
      </c>
      <c r="S310" s="6">
        <f t="shared" si="73"/>
        <v>118782.534</v>
      </c>
      <c r="T310" s="57">
        <v>27595201</v>
      </c>
      <c r="U310" s="6">
        <f t="shared" si="64"/>
        <v>27595.201000000001</v>
      </c>
      <c r="V310" s="6">
        <f t="shared" si="65"/>
        <v>91187.332999999999</v>
      </c>
      <c r="W310" s="4">
        <f t="shared" si="66"/>
        <v>1823747</v>
      </c>
      <c r="X310" s="19">
        <f t="shared" si="67"/>
        <v>3301789</v>
      </c>
      <c r="Y310" s="20">
        <v>0</v>
      </c>
      <c r="Z310" s="18">
        <v>0</v>
      </c>
      <c r="AA310" s="4">
        <f t="shared" si="68"/>
        <v>3301789</v>
      </c>
      <c r="AB310" s="20"/>
      <c r="AC310" s="20"/>
      <c r="AD310" s="20"/>
      <c r="AE310" s="20"/>
      <c r="AF310" s="20"/>
      <c r="AG310" s="20"/>
      <c r="AH310" s="53">
        <v>0</v>
      </c>
      <c r="AI310" s="53">
        <v>0</v>
      </c>
      <c r="AJ310" s="22"/>
      <c r="AK310" s="28">
        <f t="shared" si="69"/>
        <v>3301789</v>
      </c>
      <c r="AL310" s="30" t="str">
        <f t="shared" si="70"/>
        <v xml:space="preserve"> </v>
      </c>
      <c r="AM310" s="30" t="str">
        <f t="shared" si="71"/>
        <v xml:space="preserve"> </v>
      </c>
    </row>
    <row r="311" spans="1:39" ht="17.100000000000001" customHeight="1">
      <c r="A311" s="8" t="s">
        <v>239</v>
      </c>
      <c r="B311" s="8" t="s">
        <v>605</v>
      </c>
      <c r="C311" s="8" t="s">
        <v>96</v>
      </c>
      <c r="D311" s="8" t="s">
        <v>608</v>
      </c>
      <c r="E311" s="50">
        <v>2898.48</v>
      </c>
      <c r="F311" s="2">
        <f t="shared" si="72"/>
        <v>5091933.7248</v>
      </c>
      <c r="G311" s="56">
        <v>1865249.64</v>
      </c>
      <c r="H311" s="55">
        <v>293661</v>
      </c>
      <c r="I311" s="34">
        <f t="shared" si="61"/>
        <v>220245.75</v>
      </c>
      <c r="J311" s="35">
        <v>280783</v>
      </c>
      <c r="K311" s="35">
        <v>2993</v>
      </c>
      <c r="L311" s="35">
        <v>690989</v>
      </c>
      <c r="M311" s="35">
        <v>37488</v>
      </c>
      <c r="N311" s="2">
        <f t="shared" si="62"/>
        <v>3097748.3899999997</v>
      </c>
      <c r="O311" s="4">
        <f t="shared" ref="O311:O342" si="76">IF(F311&gt;N311,ROUND(SUM(F311-N311),0),0)</f>
        <v>1994185</v>
      </c>
      <c r="P311" s="52">
        <v>1534</v>
      </c>
      <c r="Q311" s="52">
        <v>33</v>
      </c>
      <c r="R311" s="4">
        <f t="shared" si="63"/>
        <v>70365</v>
      </c>
      <c r="S311" s="6">
        <f t="shared" si="73"/>
        <v>243327.39600000001</v>
      </c>
      <c r="T311" s="57">
        <v>122743894</v>
      </c>
      <c r="U311" s="6">
        <f t="shared" si="64"/>
        <v>122743.894</v>
      </c>
      <c r="V311" s="6">
        <f t="shared" si="65"/>
        <v>120583.50200000001</v>
      </c>
      <c r="W311" s="4">
        <f t="shared" si="66"/>
        <v>2411670</v>
      </c>
      <c r="X311" s="19">
        <f t="shared" si="67"/>
        <v>4476220</v>
      </c>
      <c r="Y311" s="20">
        <v>0</v>
      </c>
      <c r="Z311" s="18">
        <v>0</v>
      </c>
      <c r="AA311" s="4">
        <f t="shared" si="68"/>
        <v>4476220</v>
      </c>
      <c r="AB311" s="20"/>
      <c r="AC311" s="20"/>
      <c r="AD311" s="20"/>
      <c r="AE311" s="20"/>
      <c r="AF311" s="20"/>
      <c r="AG311" s="20"/>
      <c r="AH311" s="53">
        <v>0</v>
      </c>
      <c r="AI311" s="53">
        <v>0</v>
      </c>
      <c r="AJ311" s="22"/>
      <c r="AK311" s="28">
        <f t="shared" si="69"/>
        <v>4476220</v>
      </c>
      <c r="AL311" s="30" t="str">
        <f t="shared" si="70"/>
        <v xml:space="preserve"> </v>
      </c>
      <c r="AM311" s="30" t="str">
        <f t="shared" si="71"/>
        <v xml:space="preserve"> </v>
      </c>
    </row>
    <row r="312" spans="1:39" ht="17.100000000000001" customHeight="1">
      <c r="A312" s="8" t="s">
        <v>239</v>
      </c>
      <c r="B312" s="8" t="s">
        <v>605</v>
      </c>
      <c r="C312" s="8" t="s">
        <v>191</v>
      </c>
      <c r="D312" s="8" t="s">
        <v>609</v>
      </c>
      <c r="E312" s="50">
        <v>517.91999999999996</v>
      </c>
      <c r="F312" s="2">
        <f t="shared" si="72"/>
        <v>909861.13919999998</v>
      </c>
      <c r="G312" s="56">
        <v>130955.21</v>
      </c>
      <c r="H312" s="55">
        <v>42878</v>
      </c>
      <c r="I312" s="34">
        <f t="shared" si="61"/>
        <v>32158.5</v>
      </c>
      <c r="J312" s="35">
        <v>41057</v>
      </c>
      <c r="K312" s="35">
        <v>441</v>
      </c>
      <c r="L312" s="35">
        <v>101210</v>
      </c>
      <c r="M312" s="35">
        <v>79813</v>
      </c>
      <c r="N312" s="2">
        <f t="shared" si="62"/>
        <v>385634.71</v>
      </c>
      <c r="O312" s="4">
        <f t="shared" si="76"/>
        <v>524226</v>
      </c>
      <c r="P312" s="52">
        <v>225</v>
      </c>
      <c r="Q312" s="52">
        <v>79</v>
      </c>
      <c r="R312" s="4">
        <f t="shared" si="63"/>
        <v>24707</v>
      </c>
      <c r="S312" s="6">
        <f t="shared" si="73"/>
        <v>43479.383999999998</v>
      </c>
      <c r="T312" s="57">
        <v>8138919</v>
      </c>
      <c r="U312" s="6">
        <f t="shared" si="64"/>
        <v>8138.9189999999999</v>
      </c>
      <c r="V312" s="6">
        <f t="shared" si="65"/>
        <v>35340.464999999997</v>
      </c>
      <c r="W312" s="4">
        <f t="shared" si="66"/>
        <v>706809</v>
      </c>
      <c r="X312" s="19">
        <f t="shared" si="67"/>
        <v>1255742</v>
      </c>
      <c r="Y312" s="20">
        <v>0</v>
      </c>
      <c r="Z312" s="18">
        <v>0</v>
      </c>
      <c r="AA312" s="4">
        <f t="shared" si="68"/>
        <v>1255742</v>
      </c>
      <c r="AB312" s="20"/>
      <c r="AC312" s="20"/>
      <c r="AD312" s="20"/>
      <c r="AE312" s="20"/>
      <c r="AF312" s="20"/>
      <c r="AG312" s="20"/>
      <c r="AH312" s="53">
        <v>0</v>
      </c>
      <c r="AI312" s="53">
        <v>0</v>
      </c>
      <c r="AJ312" s="22"/>
      <c r="AK312" s="28">
        <f t="shared" si="69"/>
        <v>1255742</v>
      </c>
      <c r="AL312" s="30" t="str">
        <f t="shared" si="70"/>
        <v xml:space="preserve"> </v>
      </c>
      <c r="AM312" s="30" t="str">
        <f t="shared" si="71"/>
        <v xml:space="preserve"> </v>
      </c>
    </row>
    <row r="313" spans="1:39" ht="17.100000000000001" customHeight="1">
      <c r="A313" s="8" t="s">
        <v>239</v>
      </c>
      <c r="B313" s="8" t="s">
        <v>605</v>
      </c>
      <c r="C313" s="8" t="s">
        <v>29</v>
      </c>
      <c r="D313" s="8" t="s">
        <v>610</v>
      </c>
      <c r="E313" s="50">
        <v>1279.1600000000001</v>
      </c>
      <c r="F313" s="2">
        <f t="shared" si="72"/>
        <v>2247177.1216000002</v>
      </c>
      <c r="G313" s="56">
        <v>163697.82</v>
      </c>
      <c r="H313" s="55">
        <v>120921</v>
      </c>
      <c r="I313" s="34">
        <f t="shared" si="61"/>
        <v>90690.75</v>
      </c>
      <c r="J313" s="35">
        <v>115723</v>
      </c>
      <c r="K313" s="35">
        <v>1227</v>
      </c>
      <c r="L313" s="35">
        <v>283251</v>
      </c>
      <c r="M313" s="35">
        <v>69937</v>
      </c>
      <c r="N313" s="2">
        <f t="shared" si="62"/>
        <v>724526.57000000007</v>
      </c>
      <c r="O313" s="4">
        <f t="shared" si="76"/>
        <v>1522651</v>
      </c>
      <c r="P313" s="52">
        <v>572</v>
      </c>
      <c r="Q313" s="52">
        <v>64</v>
      </c>
      <c r="R313" s="4">
        <f t="shared" si="63"/>
        <v>50885</v>
      </c>
      <c r="S313" s="6">
        <f t="shared" si="73"/>
        <v>107385.482</v>
      </c>
      <c r="T313" s="57">
        <v>9814018</v>
      </c>
      <c r="U313" s="6">
        <f t="shared" si="64"/>
        <v>9814.018</v>
      </c>
      <c r="V313" s="6">
        <f t="shared" si="65"/>
        <v>97571.464000000007</v>
      </c>
      <c r="W313" s="4">
        <f t="shared" si="66"/>
        <v>1951429</v>
      </c>
      <c r="X313" s="19">
        <f t="shared" si="67"/>
        <v>3524965</v>
      </c>
      <c r="Y313" s="20">
        <v>0</v>
      </c>
      <c r="Z313" s="18">
        <v>0</v>
      </c>
      <c r="AA313" s="4">
        <f t="shared" si="68"/>
        <v>3524965</v>
      </c>
      <c r="AB313" s="20"/>
      <c r="AC313" s="20"/>
      <c r="AD313" s="20"/>
      <c r="AE313" s="20"/>
      <c r="AF313" s="20"/>
      <c r="AG313" s="20"/>
      <c r="AH313" s="53">
        <v>0</v>
      </c>
      <c r="AI313" s="53">
        <v>0</v>
      </c>
      <c r="AJ313" s="22"/>
      <c r="AK313" s="28">
        <f t="shared" si="69"/>
        <v>3524965</v>
      </c>
      <c r="AL313" s="30" t="str">
        <f t="shared" si="70"/>
        <v xml:space="preserve"> </v>
      </c>
      <c r="AM313" s="30" t="str">
        <f t="shared" si="71"/>
        <v xml:space="preserve"> </v>
      </c>
    </row>
    <row r="314" spans="1:39" ht="17.100000000000001" customHeight="1">
      <c r="A314" s="8" t="s">
        <v>239</v>
      </c>
      <c r="B314" s="8" t="s">
        <v>605</v>
      </c>
      <c r="C314" s="8" t="s">
        <v>26</v>
      </c>
      <c r="D314" s="8" t="s">
        <v>611</v>
      </c>
      <c r="E314" s="50">
        <v>9676.69</v>
      </c>
      <c r="F314" s="2">
        <f t="shared" si="72"/>
        <v>16999621.924400002</v>
      </c>
      <c r="G314" s="56">
        <v>4143088.38</v>
      </c>
      <c r="H314" s="55">
        <v>940517</v>
      </c>
      <c r="I314" s="34">
        <f t="shared" si="61"/>
        <v>705387.75</v>
      </c>
      <c r="J314" s="35">
        <v>899512</v>
      </c>
      <c r="K314" s="35">
        <v>9593</v>
      </c>
      <c r="L314" s="35">
        <v>2212989</v>
      </c>
      <c r="M314" s="35">
        <v>95769</v>
      </c>
      <c r="N314" s="2">
        <f t="shared" si="62"/>
        <v>8066339.1299999999</v>
      </c>
      <c r="O314" s="4">
        <f t="shared" si="76"/>
        <v>8933283</v>
      </c>
      <c r="P314" s="52">
        <v>3911</v>
      </c>
      <c r="Q314" s="52">
        <v>33</v>
      </c>
      <c r="R314" s="4">
        <f t="shared" si="63"/>
        <v>179398</v>
      </c>
      <c r="S314" s="6">
        <f t="shared" si="73"/>
        <v>812358.12549999997</v>
      </c>
      <c r="T314" s="57">
        <v>269031713</v>
      </c>
      <c r="U314" s="6">
        <f t="shared" si="64"/>
        <v>269031.71299999999</v>
      </c>
      <c r="V314" s="6">
        <f t="shared" si="65"/>
        <v>543326.41249999998</v>
      </c>
      <c r="W314" s="4">
        <f t="shared" si="66"/>
        <v>10866528</v>
      </c>
      <c r="X314" s="19">
        <f t="shared" si="67"/>
        <v>19979209</v>
      </c>
      <c r="Y314" s="20">
        <v>0</v>
      </c>
      <c r="Z314" s="18">
        <v>0</v>
      </c>
      <c r="AA314" s="4">
        <f t="shared" si="68"/>
        <v>19979209</v>
      </c>
      <c r="AB314" s="20"/>
      <c r="AC314" s="20"/>
      <c r="AD314" s="20"/>
      <c r="AE314" s="20"/>
      <c r="AF314" s="20"/>
      <c r="AG314" s="20"/>
      <c r="AH314" s="53">
        <v>0</v>
      </c>
      <c r="AI314" s="53">
        <v>0</v>
      </c>
      <c r="AJ314" s="22"/>
      <c r="AK314" s="28">
        <f t="shared" si="69"/>
        <v>19979209</v>
      </c>
      <c r="AL314" s="30" t="str">
        <f t="shared" si="70"/>
        <v xml:space="preserve"> </v>
      </c>
      <c r="AM314" s="30" t="str">
        <f t="shared" si="71"/>
        <v xml:space="preserve"> </v>
      </c>
    </row>
    <row r="315" spans="1:39" ht="17.100000000000001" customHeight="1">
      <c r="A315" s="8" t="s">
        <v>239</v>
      </c>
      <c r="B315" s="8" t="s">
        <v>605</v>
      </c>
      <c r="C315" s="8" t="s">
        <v>17</v>
      </c>
      <c r="D315" s="8" t="s">
        <v>612</v>
      </c>
      <c r="E315" s="50">
        <v>2803.96</v>
      </c>
      <c r="F315" s="2">
        <f t="shared" si="72"/>
        <v>4925884.7696000002</v>
      </c>
      <c r="G315" s="56">
        <v>751517.3</v>
      </c>
      <c r="H315" s="55">
        <v>297189</v>
      </c>
      <c r="I315" s="34">
        <f t="shared" si="61"/>
        <v>222891.75</v>
      </c>
      <c r="J315" s="35">
        <v>284310</v>
      </c>
      <c r="K315" s="35">
        <v>3031</v>
      </c>
      <c r="L315" s="35">
        <v>698939</v>
      </c>
      <c r="M315" s="35">
        <v>16117</v>
      </c>
      <c r="N315" s="2">
        <f t="shared" si="62"/>
        <v>1976806.05</v>
      </c>
      <c r="O315" s="4">
        <f t="shared" si="76"/>
        <v>2949079</v>
      </c>
      <c r="P315" s="52">
        <v>1705</v>
      </c>
      <c r="Q315" s="52">
        <v>33</v>
      </c>
      <c r="R315" s="4">
        <f t="shared" si="63"/>
        <v>78208</v>
      </c>
      <c r="S315" s="6">
        <f t="shared" si="73"/>
        <v>235392.44200000001</v>
      </c>
      <c r="T315" s="57">
        <v>47776052</v>
      </c>
      <c r="U315" s="6">
        <f t="shared" si="64"/>
        <v>47776.052000000003</v>
      </c>
      <c r="V315" s="6">
        <f t="shared" si="65"/>
        <v>187616.39</v>
      </c>
      <c r="W315" s="4">
        <f t="shared" si="66"/>
        <v>3752328</v>
      </c>
      <c r="X315" s="19">
        <f t="shared" si="67"/>
        <v>6779615</v>
      </c>
      <c r="Y315" s="20">
        <v>0</v>
      </c>
      <c r="Z315" s="18">
        <v>0</v>
      </c>
      <c r="AA315" s="4">
        <f t="shared" si="68"/>
        <v>6779615</v>
      </c>
      <c r="AB315" s="20"/>
      <c r="AC315" s="20"/>
      <c r="AD315" s="20"/>
      <c r="AE315" s="20"/>
      <c r="AF315" s="20"/>
      <c r="AG315" s="20"/>
      <c r="AH315" s="53">
        <v>0</v>
      </c>
      <c r="AI315" s="53">
        <v>0</v>
      </c>
      <c r="AJ315" s="22"/>
      <c r="AK315" s="28">
        <f t="shared" si="69"/>
        <v>6779615</v>
      </c>
      <c r="AL315" s="30" t="str">
        <f t="shared" si="70"/>
        <v xml:space="preserve"> </v>
      </c>
      <c r="AM315" s="30" t="str">
        <f t="shared" si="71"/>
        <v xml:space="preserve"> </v>
      </c>
    </row>
    <row r="316" spans="1:39" ht="17.100000000000001" customHeight="1">
      <c r="A316" s="8" t="s">
        <v>239</v>
      </c>
      <c r="B316" s="8" t="s">
        <v>605</v>
      </c>
      <c r="C316" s="8" t="s">
        <v>52</v>
      </c>
      <c r="D316" s="8" t="s">
        <v>613</v>
      </c>
      <c r="E316" s="50">
        <v>328.38</v>
      </c>
      <c r="F316" s="2">
        <f t="shared" si="72"/>
        <v>576884.84880000004</v>
      </c>
      <c r="G316" s="56">
        <v>96039.47</v>
      </c>
      <c r="H316" s="55">
        <v>28698</v>
      </c>
      <c r="I316" s="34">
        <f t="shared" si="61"/>
        <v>21523.5</v>
      </c>
      <c r="J316" s="35">
        <v>27450</v>
      </c>
      <c r="K316" s="35">
        <v>293</v>
      </c>
      <c r="L316" s="35">
        <v>67568</v>
      </c>
      <c r="M316" s="35">
        <v>19231</v>
      </c>
      <c r="N316" s="2">
        <f t="shared" si="62"/>
        <v>232104.97</v>
      </c>
      <c r="O316" s="4">
        <f t="shared" si="76"/>
        <v>344780</v>
      </c>
      <c r="P316" s="52">
        <v>104</v>
      </c>
      <c r="Q316" s="52">
        <v>90</v>
      </c>
      <c r="R316" s="4">
        <f t="shared" si="63"/>
        <v>13010</v>
      </c>
      <c r="S316" s="6">
        <f t="shared" si="73"/>
        <v>27567.501</v>
      </c>
      <c r="T316" s="57">
        <v>6168446</v>
      </c>
      <c r="U316" s="6">
        <f t="shared" si="64"/>
        <v>6168.4459999999999</v>
      </c>
      <c r="V316" s="6">
        <f t="shared" si="65"/>
        <v>21399.055</v>
      </c>
      <c r="W316" s="4">
        <f t="shared" si="66"/>
        <v>427981</v>
      </c>
      <c r="X316" s="19">
        <f t="shared" si="67"/>
        <v>785771</v>
      </c>
      <c r="Y316" s="20">
        <v>0</v>
      </c>
      <c r="Z316" s="18">
        <v>0</v>
      </c>
      <c r="AA316" s="4">
        <f t="shared" si="68"/>
        <v>785771</v>
      </c>
      <c r="AB316" s="20"/>
      <c r="AC316" s="20"/>
      <c r="AD316" s="20"/>
      <c r="AE316" s="20"/>
      <c r="AF316" s="20"/>
      <c r="AG316" s="20"/>
      <c r="AH316" s="53">
        <v>0</v>
      </c>
      <c r="AI316" s="53">
        <v>0</v>
      </c>
      <c r="AJ316" s="22"/>
      <c r="AK316" s="28">
        <f t="shared" si="69"/>
        <v>785771</v>
      </c>
      <c r="AL316" s="30" t="str">
        <f t="shared" si="70"/>
        <v xml:space="preserve"> </v>
      </c>
      <c r="AM316" s="30" t="str">
        <f t="shared" si="71"/>
        <v xml:space="preserve"> </v>
      </c>
    </row>
    <row r="317" spans="1:39" ht="17.100000000000001" customHeight="1">
      <c r="A317" s="8" t="s">
        <v>239</v>
      </c>
      <c r="B317" s="8" t="s">
        <v>605</v>
      </c>
      <c r="C317" s="8" t="s">
        <v>138</v>
      </c>
      <c r="D317" s="8" t="s">
        <v>614</v>
      </c>
      <c r="E317" s="50">
        <v>1325.06</v>
      </c>
      <c r="F317" s="2">
        <f t="shared" si="72"/>
        <v>2327812.4055999997</v>
      </c>
      <c r="G317" s="56">
        <v>233896.2</v>
      </c>
      <c r="H317" s="55">
        <v>129612</v>
      </c>
      <c r="I317" s="34">
        <f t="shared" si="61"/>
        <v>97209</v>
      </c>
      <c r="J317" s="35">
        <v>124353</v>
      </c>
      <c r="K317" s="35">
        <v>1321</v>
      </c>
      <c r="L317" s="35">
        <v>303041</v>
      </c>
      <c r="M317" s="35">
        <v>31505</v>
      </c>
      <c r="N317" s="2">
        <f t="shared" si="62"/>
        <v>791325.2</v>
      </c>
      <c r="O317" s="4">
        <f t="shared" si="76"/>
        <v>1536487</v>
      </c>
      <c r="P317" s="52">
        <v>653</v>
      </c>
      <c r="Q317" s="52">
        <v>46</v>
      </c>
      <c r="R317" s="4">
        <f t="shared" si="63"/>
        <v>41753</v>
      </c>
      <c r="S317" s="6">
        <f t="shared" si="73"/>
        <v>111238.787</v>
      </c>
      <c r="T317" s="57">
        <v>14693555</v>
      </c>
      <c r="U317" s="6">
        <f t="shared" si="64"/>
        <v>14693.555</v>
      </c>
      <c r="V317" s="6">
        <f t="shared" si="65"/>
        <v>96545.231999999989</v>
      </c>
      <c r="W317" s="4">
        <f t="shared" si="66"/>
        <v>1930905</v>
      </c>
      <c r="X317" s="19">
        <f t="shared" si="67"/>
        <v>3509145</v>
      </c>
      <c r="Y317" s="20">
        <v>0</v>
      </c>
      <c r="Z317" s="18">
        <v>0</v>
      </c>
      <c r="AA317" s="4">
        <f t="shared" si="68"/>
        <v>3509145</v>
      </c>
      <c r="AB317" s="20"/>
      <c r="AC317" s="20"/>
      <c r="AD317" s="20"/>
      <c r="AE317" s="20"/>
      <c r="AF317" s="20"/>
      <c r="AG317" s="20"/>
      <c r="AH317" s="53">
        <v>0</v>
      </c>
      <c r="AI317" s="53">
        <v>0</v>
      </c>
      <c r="AJ317" s="22"/>
      <c r="AK317" s="28">
        <f t="shared" si="69"/>
        <v>3509145</v>
      </c>
      <c r="AL317" s="30" t="str">
        <f t="shared" si="70"/>
        <v xml:space="preserve"> </v>
      </c>
      <c r="AM317" s="30" t="str">
        <f t="shared" si="71"/>
        <v xml:space="preserve"> </v>
      </c>
    </row>
    <row r="318" spans="1:39" ht="17.100000000000001" customHeight="1">
      <c r="A318" s="8" t="s">
        <v>239</v>
      </c>
      <c r="B318" s="8" t="s">
        <v>605</v>
      </c>
      <c r="C318" s="8" t="s">
        <v>4</v>
      </c>
      <c r="D318" s="8" t="s">
        <v>615</v>
      </c>
      <c r="E318" s="50">
        <v>805.04</v>
      </c>
      <c r="F318" s="2">
        <f t="shared" si="72"/>
        <v>1414262.0703999999</v>
      </c>
      <c r="G318" s="56">
        <v>134256.01999999999</v>
      </c>
      <c r="H318" s="55">
        <v>78757</v>
      </c>
      <c r="I318" s="34">
        <f t="shared" si="61"/>
        <v>59067.75</v>
      </c>
      <c r="J318" s="35">
        <v>75315</v>
      </c>
      <c r="K318" s="35">
        <v>805</v>
      </c>
      <c r="L318" s="35">
        <v>185540</v>
      </c>
      <c r="M318" s="35">
        <v>29622</v>
      </c>
      <c r="N318" s="2">
        <f t="shared" si="62"/>
        <v>484605.77</v>
      </c>
      <c r="O318" s="4">
        <f t="shared" si="76"/>
        <v>929656</v>
      </c>
      <c r="P318" s="52">
        <v>361</v>
      </c>
      <c r="Q318" s="52">
        <v>70</v>
      </c>
      <c r="R318" s="4">
        <f t="shared" si="63"/>
        <v>35125</v>
      </c>
      <c r="S318" s="6">
        <f t="shared" si="73"/>
        <v>67583.107999999993</v>
      </c>
      <c r="T318" s="57">
        <v>8307922</v>
      </c>
      <c r="U318" s="6">
        <f t="shared" si="64"/>
        <v>8307.9220000000005</v>
      </c>
      <c r="V318" s="6">
        <f t="shared" si="65"/>
        <v>59275.185999999994</v>
      </c>
      <c r="W318" s="4">
        <f t="shared" si="66"/>
        <v>1185504</v>
      </c>
      <c r="X318" s="19">
        <f t="shared" si="67"/>
        <v>2150285</v>
      </c>
      <c r="Y318" s="20">
        <v>0</v>
      </c>
      <c r="Z318" s="18">
        <v>0</v>
      </c>
      <c r="AA318" s="4">
        <f t="shared" si="68"/>
        <v>2150285</v>
      </c>
      <c r="AB318" s="20"/>
      <c r="AC318" s="20"/>
      <c r="AD318" s="20"/>
      <c r="AE318" s="20"/>
      <c r="AF318" s="20"/>
      <c r="AG318" s="20"/>
      <c r="AH318" s="53">
        <v>0</v>
      </c>
      <c r="AI318" s="53">
        <v>0</v>
      </c>
      <c r="AJ318" s="22"/>
      <c r="AK318" s="28">
        <f t="shared" si="69"/>
        <v>2150285</v>
      </c>
      <c r="AL318" s="30" t="str">
        <f t="shared" si="70"/>
        <v xml:space="preserve"> </v>
      </c>
      <c r="AM318" s="30" t="str">
        <f t="shared" si="71"/>
        <v xml:space="preserve"> </v>
      </c>
    </row>
    <row r="319" spans="1:39" ht="17.100000000000001" customHeight="1">
      <c r="A319" s="8" t="s">
        <v>5</v>
      </c>
      <c r="B319" s="8" t="s">
        <v>616</v>
      </c>
      <c r="C319" s="8" t="s">
        <v>51</v>
      </c>
      <c r="D319" s="8" t="s">
        <v>617</v>
      </c>
      <c r="E319" s="50">
        <v>1681.35</v>
      </c>
      <c r="F319" s="2">
        <f t="shared" si="72"/>
        <v>2953728.426</v>
      </c>
      <c r="G319" s="56">
        <v>956538.49</v>
      </c>
      <c r="H319" s="55">
        <v>446603</v>
      </c>
      <c r="I319" s="34">
        <f t="shared" si="61"/>
        <v>334952.25</v>
      </c>
      <c r="J319" s="35">
        <v>175475</v>
      </c>
      <c r="K319" s="35">
        <v>251229</v>
      </c>
      <c r="L319" s="35">
        <v>432689</v>
      </c>
      <c r="M319" s="35">
        <v>157139</v>
      </c>
      <c r="N319" s="2">
        <f t="shared" si="62"/>
        <v>2308022.7400000002</v>
      </c>
      <c r="O319" s="4">
        <f t="shared" si="76"/>
        <v>645706</v>
      </c>
      <c r="P319" s="52">
        <v>507</v>
      </c>
      <c r="Q319" s="52">
        <v>79</v>
      </c>
      <c r="R319" s="4">
        <f t="shared" si="63"/>
        <v>55674</v>
      </c>
      <c r="S319" s="6">
        <f t="shared" si="73"/>
        <v>141149.33249999999</v>
      </c>
      <c r="T319" s="57">
        <v>58396733</v>
      </c>
      <c r="U319" s="6">
        <f t="shared" si="64"/>
        <v>58396.733</v>
      </c>
      <c r="V319" s="6">
        <f t="shared" si="65"/>
        <v>82752.599499999982</v>
      </c>
      <c r="W319" s="4">
        <f t="shared" si="66"/>
        <v>1655052</v>
      </c>
      <c r="X319" s="19">
        <f t="shared" si="67"/>
        <v>2356432</v>
      </c>
      <c r="Y319" s="20">
        <v>0</v>
      </c>
      <c r="Z319" s="18">
        <v>0</v>
      </c>
      <c r="AA319" s="4">
        <f t="shared" si="68"/>
        <v>2356432</v>
      </c>
      <c r="AB319" s="20"/>
      <c r="AC319" s="20"/>
      <c r="AD319" s="20"/>
      <c r="AE319" s="20"/>
      <c r="AF319" s="20"/>
      <c r="AG319" s="20"/>
      <c r="AH319" s="53">
        <v>0</v>
      </c>
      <c r="AI319" s="53">
        <v>0</v>
      </c>
      <c r="AJ319" s="22"/>
      <c r="AK319" s="28">
        <f t="shared" si="69"/>
        <v>2356432</v>
      </c>
      <c r="AL319" s="30" t="str">
        <f t="shared" si="70"/>
        <v xml:space="preserve"> </v>
      </c>
      <c r="AM319" s="30" t="str">
        <f t="shared" si="71"/>
        <v xml:space="preserve"> </v>
      </c>
    </row>
    <row r="320" spans="1:39" ht="17.100000000000001" customHeight="1">
      <c r="A320" s="8" t="s">
        <v>5</v>
      </c>
      <c r="B320" s="8" t="s">
        <v>616</v>
      </c>
      <c r="C320" s="8" t="s">
        <v>190</v>
      </c>
      <c r="D320" s="8" t="s">
        <v>618</v>
      </c>
      <c r="E320" s="50">
        <v>155.08000000000001</v>
      </c>
      <c r="F320" s="2">
        <f t="shared" si="72"/>
        <v>272438.34080000001</v>
      </c>
      <c r="G320" s="56">
        <v>450065.29</v>
      </c>
      <c r="H320" s="55">
        <v>29345</v>
      </c>
      <c r="I320" s="34">
        <f t="shared" si="61"/>
        <v>22008.75</v>
      </c>
      <c r="J320" s="35">
        <v>11439</v>
      </c>
      <c r="K320" s="35">
        <v>16429</v>
      </c>
      <c r="L320" s="35">
        <v>27913</v>
      </c>
      <c r="M320" s="35">
        <v>69012</v>
      </c>
      <c r="N320" s="2">
        <f t="shared" si="62"/>
        <v>596867.04</v>
      </c>
      <c r="O320" s="4">
        <f t="shared" si="76"/>
        <v>0</v>
      </c>
      <c r="P320" s="52">
        <v>5</v>
      </c>
      <c r="Q320" s="52">
        <v>167</v>
      </c>
      <c r="R320" s="4">
        <f t="shared" si="63"/>
        <v>1161</v>
      </c>
      <c r="S320" s="6">
        <f t="shared" si="73"/>
        <v>13018.966</v>
      </c>
      <c r="T320" s="57">
        <v>28081687</v>
      </c>
      <c r="U320" s="6">
        <f t="shared" si="64"/>
        <v>28081.687000000002</v>
      </c>
      <c r="V320" s="6">
        <f t="shared" si="65"/>
        <v>0</v>
      </c>
      <c r="W320" s="4">
        <f t="shared" si="66"/>
        <v>0</v>
      </c>
      <c r="X320" s="19">
        <f t="shared" si="67"/>
        <v>1161</v>
      </c>
      <c r="Y320" s="20">
        <v>0</v>
      </c>
      <c r="Z320" s="18">
        <v>0</v>
      </c>
      <c r="AA320" s="4">
        <f t="shared" si="68"/>
        <v>1161</v>
      </c>
      <c r="AB320" s="20">
        <v>5161</v>
      </c>
      <c r="AC320" s="20"/>
      <c r="AD320" s="20"/>
      <c r="AE320" s="20"/>
      <c r="AF320" s="20"/>
      <c r="AG320" s="20"/>
      <c r="AH320" s="53">
        <v>10089</v>
      </c>
      <c r="AI320" s="53">
        <v>0</v>
      </c>
      <c r="AJ320" s="22"/>
      <c r="AK320" s="28">
        <f t="shared" si="69"/>
        <v>6089</v>
      </c>
      <c r="AL320" s="30">
        <f t="shared" si="70"/>
        <v>1</v>
      </c>
      <c r="AM320" s="30">
        <f t="shared" si="71"/>
        <v>1</v>
      </c>
    </row>
    <row r="321" spans="1:39" ht="17.100000000000001" customHeight="1">
      <c r="A321" s="8" t="s">
        <v>5</v>
      </c>
      <c r="B321" s="8" t="s">
        <v>616</v>
      </c>
      <c r="C321" s="8" t="s">
        <v>207</v>
      </c>
      <c r="D321" s="8" t="s">
        <v>619</v>
      </c>
      <c r="E321" s="50">
        <v>753.36</v>
      </c>
      <c r="F321" s="2">
        <f t="shared" si="72"/>
        <v>1323472.7135999999</v>
      </c>
      <c r="G321" s="56">
        <v>2174206.5099999998</v>
      </c>
      <c r="H321" s="55">
        <v>146173</v>
      </c>
      <c r="I321" s="34">
        <f t="shared" si="61"/>
        <v>109629.75</v>
      </c>
      <c r="J321" s="35">
        <v>57430</v>
      </c>
      <c r="K321" s="35">
        <v>82362</v>
      </c>
      <c r="L321" s="35">
        <v>141678</v>
      </c>
      <c r="M321" s="35">
        <v>75186</v>
      </c>
      <c r="N321" s="2">
        <f t="shared" si="62"/>
        <v>2640492.2599999998</v>
      </c>
      <c r="O321" s="4">
        <f t="shared" si="76"/>
        <v>0</v>
      </c>
      <c r="P321" s="52">
        <v>308</v>
      </c>
      <c r="Q321" s="52">
        <v>92</v>
      </c>
      <c r="R321" s="4">
        <f t="shared" si="63"/>
        <v>39387</v>
      </c>
      <c r="S321" s="6">
        <f t="shared" si="73"/>
        <v>63244.572</v>
      </c>
      <c r="T321" s="57">
        <v>142165422</v>
      </c>
      <c r="U321" s="6">
        <f t="shared" si="64"/>
        <v>142165.42199999999</v>
      </c>
      <c r="V321" s="6">
        <f t="shared" si="65"/>
        <v>0</v>
      </c>
      <c r="W321" s="4">
        <f t="shared" si="66"/>
        <v>0</v>
      </c>
      <c r="X321" s="19">
        <f t="shared" si="67"/>
        <v>39387</v>
      </c>
      <c r="Y321" s="20">
        <v>0</v>
      </c>
      <c r="Z321" s="18">
        <v>0</v>
      </c>
      <c r="AA321" s="4">
        <f t="shared" si="68"/>
        <v>39387</v>
      </c>
      <c r="AB321" s="20"/>
      <c r="AC321" s="20"/>
      <c r="AD321" s="20"/>
      <c r="AE321" s="20"/>
      <c r="AF321" s="20"/>
      <c r="AG321" s="20"/>
      <c r="AH321" s="53">
        <v>0</v>
      </c>
      <c r="AI321" s="53">
        <v>0</v>
      </c>
      <c r="AJ321" s="22"/>
      <c r="AK321" s="28">
        <f t="shared" si="69"/>
        <v>39387</v>
      </c>
      <c r="AL321" s="30">
        <f t="shared" si="70"/>
        <v>1</v>
      </c>
      <c r="AM321" s="30">
        <f t="shared" si="71"/>
        <v>1</v>
      </c>
    </row>
    <row r="322" spans="1:39" ht="17.100000000000001" customHeight="1">
      <c r="A322" s="8" t="s">
        <v>5</v>
      </c>
      <c r="B322" s="8" t="s">
        <v>616</v>
      </c>
      <c r="C322" s="8" t="s">
        <v>191</v>
      </c>
      <c r="D322" s="8" t="s">
        <v>620</v>
      </c>
      <c r="E322" s="50">
        <v>970.31</v>
      </c>
      <c r="F322" s="2">
        <f t="shared" si="72"/>
        <v>1704601.7955999998</v>
      </c>
      <c r="G322" s="56">
        <v>643322.42000000004</v>
      </c>
      <c r="H322" s="55">
        <v>238868</v>
      </c>
      <c r="I322" s="34">
        <f t="shared" si="61"/>
        <v>179151</v>
      </c>
      <c r="J322" s="35">
        <v>93869</v>
      </c>
      <c r="K322" s="35">
        <v>133738</v>
      </c>
      <c r="L322" s="35">
        <v>227231</v>
      </c>
      <c r="M322" s="35">
        <v>51003</v>
      </c>
      <c r="N322" s="2">
        <f t="shared" si="62"/>
        <v>1328314.42</v>
      </c>
      <c r="O322" s="4">
        <f t="shared" si="76"/>
        <v>376287</v>
      </c>
      <c r="P322" s="52">
        <v>478</v>
      </c>
      <c r="Q322" s="52">
        <v>73</v>
      </c>
      <c r="R322" s="4">
        <f t="shared" si="63"/>
        <v>48503</v>
      </c>
      <c r="S322" s="6">
        <f t="shared" si="73"/>
        <v>81457.5245</v>
      </c>
      <c r="T322" s="57">
        <v>38602399</v>
      </c>
      <c r="U322" s="6">
        <f t="shared" si="64"/>
        <v>38602.398999999998</v>
      </c>
      <c r="V322" s="6">
        <f t="shared" si="65"/>
        <v>42855.125500000002</v>
      </c>
      <c r="W322" s="4">
        <f t="shared" si="66"/>
        <v>857103</v>
      </c>
      <c r="X322" s="19">
        <f t="shared" si="67"/>
        <v>1281893</v>
      </c>
      <c r="Y322" s="20">
        <v>0</v>
      </c>
      <c r="Z322" s="18">
        <v>0</v>
      </c>
      <c r="AA322" s="4">
        <f t="shared" si="68"/>
        <v>1281893</v>
      </c>
      <c r="AB322" s="20"/>
      <c r="AC322" s="20"/>
      <c r="AD322" s="20"/>
      <c r="AE322" s="20"/>
      <c r="AF322" s="20"/>
      <c r="AG322" s="20"/>
      <c r="AH322" s="53">
        <v>0</v>
      </c>
      <c r="AI322" s="53">
        <v>0</v>
      </c>
      <c r="AJ322" s="22"/>
      <c r="AK322" s="28">
        <f t="shared" si="69"/>
        <v>1281893</v>
      </c>
      <c r="AL322" s="30" t="str">
        <f t="shared" si="70"/>
        <v xml:space="preserve"> </v>
      </c>
      <c r="AM322" s="30" t="str">
        <f t="shared" si="71"/>
        <v xml:space="preserve"> </v>
      </c>
    </row>
    <row r="323" spans="1:39" ht="17.100000000000001" customHeight="1">
      <c r="A323" s="8" t="s">
        <v>89</v>
      </c>
      <c r="B323" s="8" t="s">
        <v>621</v>
      </c>
      <c r="C323" s="8" t="s">
        <v>96</v>
      </c>
      <c r="D323" s="8" t="s">
        <v>622</v>
      </c>
      <c r="E323" s="50">
        <v>1194.43</v>
      </c>
      <c r="F323" s="2">
        <f t="shared" si="72"/>
        <v>2098326.8467999999</v>
      </c>
      <c r="G323" s="56">
        <v>329862.12</v>
      </c>
      <c r="H323" s="55">
        <v>93454</v>
      </c>
      <c r="I323" s="34">
        <f t="shared" si="61"/>
        <v>70090.5</v>
      </c>
      <c r="J323" s="35">
        <v>102668</v>
      </c>
      <c r="K323" s="35">
        <v>19592</v>
      </c>
      <c r="L323" s="35">
        <v>252007</v>
      </c>
      <c r="M323" s="35">
        <v>164235</v>
      </c>
      <c r="N323" s="2">
        <f t="shared" si="62"/>
        <v>938454.62</v>
      </c>
      <c r="O323" s="4">
        <f t="shared" si="76"/>
        <v>1159872</v>
      </c>
      <c r="P323" s="52">
        <v>621</v>
      </c>
      <c r="Q323" s="52">
        <v>84</v>
      </c>
      <c r="R323" s="4">
        <f t="shared" si="63"/>
        <v>72508</v>
      </c>
      <c r="S323" s="6">
        <f t="shared" si="73"/>
        <v>100272.3985</v>
      </c>
      <c r="T323" s="57">
        <v>19531992</v>
      </c>
      <c r="U323" s="6">
        <f t="shared" si="64"/>
        <v>19531.991999999998</v>
      </c>
      <c r="V323" s="6">
        <f t="shared" si="65"/>
        <v>80740.406499999997</v>
      </c>
      <c r="W323" s="4">
        <f t="shared" si="66"/>
        <v>1614808</v>
      </c>
      <c r="X323" s="19">
        <f t="shared" si="67"/>
        <v>2847188</v>
      </c>
      <c r="Y323" s="20">
        <v>0</v>
      </c>
      <c r="Z323" s="18">
        <v>0</v>
      </c>
      <c r="AA323" s="4">
        <f t="shared" si="68"/>
        <v>2847188</v>
      </c>
      <c r="AB323" s="20"/>
      <c r="AC323" s="20"/>
      <c r="AD323" s="20"/>
      <c r="AE323" s="20"/>
      <c r="AF323" s="20"/>
      <c r="AG323" s="20"/>
      <c r="AH323" s="53">
        <v>0</v>
      </c>
      <c r="AI323" s="53">
        <v>0</v>
      </c>
      <c r="AJ323" s="22"/>
      <c r="AK323" s="28">
        <f t="shared" si="69"/>
        <v>2847188</v>
      </c>
      <c r="AL323" s="30" t="str">
        <f t="shared" si="70"/>
        <v xml:space="preserve"> </v>
      </c>
      <c r="AM323" s="30" t="str">
        <f t="shared" si="71"/>
        <v xml:space="preserve"> </v>
      </c>
    </row>
    <row r="324" spans="1:39" ht="17.100000000000001" customHeight="1">
      <c r="A324" s="8" t="s">
        <v>89</v>
      </c>
      <c r="B324" s="8" t="s">
        <v>621</v>
      </c>
      <c r="C324" s="8" t="s">
        <v>223</v>
      </c>
      <c r="D324" s="8" t="s">
        <v>623</v>
      </c>
      <c r="E324" s="50">
        <v>1428.06</v>
      </c>
      <c r="F324" s="2">
        <f t="shared" si="72"/>
        <v>2508758.6856</v>
      </c>
      <c r="G324" s="56">
        <v>475225.99</v>
      </c>
      <c r="H324" s="55">
        <v>123248</v>
      </c>
      <c r="I324" s="34">
        <f t="shared" ref="I324:I387" si="77">ROUND(H324*0.75,2)</f>
        <v>92436</v>
      </c>
      <c r="J324" s="35">
        <v>135319</v>
      </c>
      <c r="K324" s="35">
        <v>25943</v>
      </c>
      <c r="L324" s="35">
        <v>334940</v>
      </c>
      <c r="M324" s="35">
        <v>61599</v>
      </c>
      <c r="N324" s="2">
        <f t="shared" ref="N324:N387" si="78">SUM(G324+I324+J324+K324+L324+M324)</f>
        <v>1125462.99</v>
      </c>
      <c r="O324" s="4">
        <f t="shared" si="76"/>
        <v>1383296</v>
      </c>
      <c r="P324" s="52">
        <v>470</v>
      </c>
      <c r="Q324" s="52">
        <v>81</v>
      </c>
      <c r="R324" s="4">
        <f t="shared" ref="R324:R387" si="79">ROUND(SUM(P324*Q324*1.39),0)</f>
        <v>52917</v>
      </c>
      <c r="S324" s="6">
        <f t="shared" si="73"/>
        <v>119885.637</v>
      </c>
      <c r="T324" s="57">
        <v>28610836</v>
      </c>
      <c r="U324" s="6">
        <f t="shared" ref="U324:U387" si="80">ROUND(T324/1000,4)</f>
        <v>28610.835999999999</v>
      </c>
      <c r="V324" s="6">
        <f t="shared" ref="V324:V387" si="81">IF(S324-U324&lt;0,0,S324-U324)</f>
        <v>91274.801000000007</v>
      </c>
      <c r="W324" s="4">
        <f t="shared" ref="W324:W387" si="82">IF(V324&gt;0,ROUND(SUM(V324*$W$3),0),0)</f>
        <v>1825496</v>
      </c>
      <c r="X324" s="19">
        <f t="shared" ref="X324:X387" si="83">SUM(O324+R324+W324)</f>
        <v>3261709</v>
      </c>
      <c r="Y324" s="20">
        <v>0</v>
      </c>
      <c r="Z324" s="18">
        <v>0</v>
      </c>
      <c r="AA324" s="4">
        <f t="shared" ref="AA324:AA387" si="84">ROUND(X324+Z324,0)</f>
        <v>3261709</v>
      </c>
      <c r="AB324" s="20"/>
      <c r="AC324" s="20"/>
      <c r="AD324" s="20"/>
      <c r="AE324" s="20"/>
      <c r="AF324" s="20"/>
      <c r="AG324" s="20"/>
      <c r="AH324" s="53">
        <v>0</v>
      </c>
      <c r="AI324" s="53">
        <v>0</v>
      </c>
      <c r="AJ324" s="22"/>
      <c r="AK324" s="28">
        <f t="shared" ref="AK324:AK387" si="85">SUM(AA324-AB324-AC324-AD324-AE324-AF324-AG324+AH324-AI324+AJ324)</f>
        <v>3261709</v>
      </c>
      <c r="AL324" s="30" t="str">
        <f t="shared" ref="AL324:AL387" si="86">IF(O324&gt;0," ",1)</f>
        <v xml:space="preserve"> </v>
      </c>
      <c r="AM324" s="30" t="str">
        <f t="shared" ref="AM324:AM387" si="87">IF(W324&gt;0," ",1)</f>
        <v xml:space="preserve"> </v>
      </c>
    </row>
    <row r="325" spans="1:39" ht="17.100000000000001" customHeight="1">
      <c r="A325" s="8" t="s">
        <v>89</v>
      </c>
      <c r="B325" s="8" t="s">
        <v>621</v>
      </c>
      <c r="C325" s="8" t="s">
        <v>218</v>
      </c>
      <c r="D325" s="8" t="s">
        <v>624</v>
      </c>
      <c r="E325" s="50">
        <v>403.14</v>
      </c>
      <c r="F325" s="2">
        <f t="shared" ref="F325:F388" si="88">SUM(E325*$F$3)</f>
        <v>708220.22639999993</v>
      </c>
      <c r="G325" s="56">
        <v>131138.22</v>
      </c>
      <c r="H325" s="55">
        <v>35972</v>
      </c>
      <c r="I325" s="34">
        <f t="shared" si="77"/>
        <v>26979</v>
      </c>
      <c r="J325" s="35">
        <v>39497</v>
      </c>
      <c r="K325" s="35">
        <v>7570</v>
      </c>
      <c r="L325" s="35">
        <v>97376</v>
      </c>
      <c r="M325" s="35">
        <v>23803</v>
      </c>
      <c r="N325" s="2">
        <f t="shared" si="78"/>
        <v>326363.21999999997</v>
      </c>
      <c r="O325" s="4">
        <f t="shared" si="76"/>
        <v>381857</v>
      </c>
      <c r="P325" s="52">
        <v>114</v>
      </c>
      <c r="Q325" s="52">
        <v>86</v>
      </c>
      <c r="R325" s="4">
        <f t="shared" si="79"/>
        <v>13628</v>
      </c>
      <c r="S325" s="6">
        <f t="shared" ref="S325:S388" si="89">ROUND(SUM(E325*$S$3),4)</f>
        <v>33843.603000000003</v>
      </c>
      <c r="T325" s="57">
        <v>7764252</v>
      </c>
      <c r="U325" s="6">
        <f t="shared" si="80"/>
        <v>7764.2520000000004</v>
      </c>
      <c r="V325" s="6">
        <f t="shared" si="81"/>
        <v>26079.351000000002</v>
      </c>
      <c r="W325" s="4">
        <f t="shared" si="82"/>
        <v>521587</v>
      </c>
      <c r="X325" s="19">
        <f t="shared" si="83"/>
        <v>917072</v>
      </c>
      <c r="Y325" s="20">
        <v>0</v>
      </c>
      <c r="Z325" s="18">
        <v>0</v>
      </c>
      <c r="AA325" s="4">
        <f t="shared" si="84"/>
        <v>917072</v>
      </c>
      <c r="AB325" s="20"/>
      <c r="AC325" s="20"/>
      <c r="AD325" s="20"/>
      <c r="AE325" s="20"/>
      <c r="AF325" s="20"/>
      <c r="AG325" s="20"/>
      <c r="AH325" s="53">
        <v>0</v>
      </c>
      <c r="AI325" s="53">
        <v>0</v>
      </c>
      <c r="AJ325" s="22"/>
      <c r="AK325" s="28">
        <f t="shared" si="85"/>
        <v>917072</v>
      </c>
      <c r="AL325" s="30" t="str">
        <f t="shared" si="86"/>
        <v xml:space="preserve"> </v>
      </c>
      <c r="AM325" s="30" t="str">
        <f t="shared" si="87"/>
        <v xml:space="preserve"> </v>
      </c>
    </row>
    <row r="326" spans="1:39" ht="17.100000000000001" customHeight="1">
      <c r="A326" s="8" t="s">
        <v>90</v>
      </c>
      <c r="B326" s="8" t="s">
        <v>625</v>
      </c>
      <c r="C326" s="8" t="s">
        <v>41</v>
      </c>
      <c r="D326" s="8" t="s">
        <v>626</v>
      </c>
      <c r="E326" s="50">
        <v>258.58999999999997</v>
      </c>
      <c r="F326" s="2">
        <f t="shared" si="88"/>
        <v>454280.56839999993</v>
      </c>
      <c r="G326" s="56">
        <v>77105.3</v>
      </c>
      <c r="H326" s="55">
        <v>18938</v>
      </c>
      <c r="I326" s="34">
        <f t="shared" si="77"/>
        <v>14203.5</v>
      </c>
      <c r="J326" s="35">
        <v>18894</v>
      </c>
      <c r="K326" s="35">
        <v>0</v>
      </c>
      <c r="L326" s="35">
        <v>0</v>
      </c>
      <c r="M326" s="35">
        <v>60423</v>
      </c>
      <c r="N326" s="2">
        <f t="shared" si="78"/>
        <v>170625.8</v>
      </c>
      <c r="O326" s="4">
        <f t="shared" si="76"/>
        <v>283655</v>
      </c>
      <c r="P326" s="52">
        <v>125</v>
      </c>
      <c r="Q326" s="52">
        <v>88</v>
      </c>
      <c r="R326" s="4">
        <f t="shared" si="79"/>
        <v>15290</v>
      </c>
      <c r="S326" s="6">
        <f t="shared" si="89"/>
        <v>21708.630499999999</v>
      </c>
      <c r="T326" s="57">
        <v>4346409</v>
      </c>
      <c r="U326" s="6">
        <f t="shared" si="80"/>
        <v>4346.4089999999997</v>
      </c>
      <c r="V326" s="6">
        <f t="shared" si="81"/>
        <v>17362.2215</v>
      </c>
      <c r="W326" s="4">
        <f t="shared" si="82"/>
        <v>347244</v>
      </c>
      <c r="X326" s="19">
        <f t="shared" si="83"/>
        <v>646189</v>
      </c>
      <c r="Y326" s="20">
        <v>0</v>
      </c>
      <c r="Z326" s="18">
        <v>0</v>
      </c>
      <c r="AA326" s="4">
        <f t="shared" si="84"/>
        <v>646189</v>
      </c>
      <c r="AB326" s="20"/>
      <c r="AC326" s="20"/>
      <c r="AD326" s="20"/>
      <c r="AE326" s="20"/>
      <c r="AF326" s="20"/>
      <c r="AG326" s="20"/>
      <c r="AH326" s="53">
        <v>0</v>
      </c>
      <c r="AI326" s="53">
        <v>0</v>
      </c>
      <c r="AJ326" s="22"/>
      <c r="AK326" s="28">
        <f t="shared" si="85"/>
        <v>646189</v>
      </c>
      <c r="AL326" s="30" t="str">
        <f t="shared" si="86"/>
        <v xml:space="preserve"> </v>
      </c>
      <c r="AM326" s="30" t="str">
        <f t="shared" si="87"/>
        <v xml:space="preserve"> </v>
      </c>
    </row>
    <row r="327" spans="1:39" ht="17.100000000000001" customHeight="1">
      <c r="A327" s="8" t="s">
        <v>90</v>
      </c>
      <c r="B327" s="8" t="s">
        <v>625</v>
      </c>
      <c r="C327" s="8" t="s">
        <v>190</v>
      </c>
      <c r="D327" s="8" t="s">
        <v>627</v>
      </c>
      <c r="E327" s="50">
        <v>450.22</v>
      </c>
      <c r="F327" s="2">
        <f t="shared" si="88"/>
        <v>790928.48720000009</v>
      </c>
      <c r="G327" s="56">
        <v>108738.47</v>
      </c>
      <c r="H327" s="55">
        <v>42527</v>
      </c>
      <c r="I327" s="34">
        <f t="shared" si="77"/>
        <v>31895.25</v>
      </c>
      <c r="J327" s="35">
        <v>42327</v>
      </c>
      <c r="K327" s="35">
        <v>25252</v>
      </c>
      <c r="L327" s="35">
        <v>103754</v>
      </c>
      <c r="M327" s="35">
        <v>67298</v>
      </c>
      <c r="N327" s="2">
        <f t="shared" si="78"/>
        <v>379264.72</v>
      </c>
      <c r="O327" s="4">
        <f t="shared" si="76"/>
        <v>411664</v>
      </c>
      <c r="P327" s="52">
        <v>250</v>
      </c>
      <c r="Q327" s="52">
        <v>81</v>
      </c>
      <c r="R327" s="4">
        <f t="shared" si="79"/>
        <v>28148</v>
      </c>
      <c r="S327" s="6">
        <f t="shared" si="89"/>
        <v>37795.968999999997</v>
      </c>
      <c r="T327" s="57">
        <v>5720067</v>
      </c>
      <c r="U327" s="6">
        <f t="shared" si="80"/>
        <v>5720.067</v>
      </c>
      <c r="V327" s="6">
        <f t="shared" si="81"/>
        <v>32075.901999999998</v>
      </c>
      <c r="W327" s="4">
        <f t="shared" si="82"/>
        <v>641518</v>
      </c>
      <c r="X327" s="19">
        <f t="shared" si="83"/>
        <v>1081330</v>
      </c>
      <c r="Y327" s="20">
        <v>0</v>
      </c>
      <c r="Z327" s="18">
        <v>0</v>
      </c>
      <c r="AA327" s="4">
        <f t="shared" si="84"/>
        <v>1081330</v>
      </c>
      <c r="AB327" s="20"/>
      <c r="AC327" s="20"/>
      <c r="AD327" s="20"/>
      <c r="AE327" s="20"/>
      <c r="AF327" s="20"/>
      <c r="AG327" s="20"/>
      <c r="AH327" s="53">
        <v>0</v>
      </c>
      <c r="AI327" s="53">
        <v>0</v>
      </c>
      <c r="AJ327" s="22"/>
      <c r="AK327" s="28">
        <f t="shared" si="85"/>
        <v>1081330</v>
      </c>
      <c r="AL327" s="30" t="str">
        <f t="shared" si="86"/>
        <v xml:space="preserve"> </v>
      </c>
      <c r="AM327" s="30" t="str">
        <f t="shared" si="87"/>
        <v xml:space="preserve"> </v>
      </c>
    </row>
    <row r="328" spans="1:39" ht="17.100000000000001" customHeight="1">
      <c r="A328" s="8" t="s">
        <v>90</v>
      </c>
      <c r="B328" s="8" t="s">
        <v>625</v>
      </c>
      <c r="C328" s="8" t="s">
        <v>38</v>
      </c>
      <c r="D328" s="8" t="s">
        <v>628</v>
      </c>
      <c r="E328" s="50">
        <v>465.52</v>
      </c>
      <c r="F328" s="2">
        <f t="shared" si="88"/>
        <v>817806.91519999993</v>
      </c>
      <c r="G328" s="56">
        <v>340601.22</v>
      </c>
      <c r="H328" s="55">
        <v>40499</v>
      </c>
      <c r="I328" s="34">
        <f t="shared" si="77"/>
        <v>30374.25</v>
      </c>
      <c r="J328" s="35">
        <v>40317</v>
      </c>
      <c r="K328" s="35">
        <v>24015</v>
      </c>
      <c r="L328" s="35">
        <v>98195</v>
      </c>
      <c r="M328" s="35">
        <v>59966</v>
      </c>
      <c r="N328" s="2">
        <f t="shared" si="78"/>
        <v>593468.47</v>
      </c>
      <c r="O328" s="4">
        <f t="shared" si="76"/>
        <v>224338</v>
      </c>
      <c r="P328" s="52">
        <v>175</v>
      </c>
      <c r="Q328" s="52">
        <v>88</v>
      </c>
      <c r="R328" s="4">
        <f t="shared" si="79"/>
        <v>21406</v>
      </c>
      <c r="S328" s="6">
        <f t="shared" si="89"/>
        <v>39080.404000000002</v>
      </c>
      <c r="T328" s="57">
        <v>19774658</v>
      </c>
      <c r="U328" s="6">
        <f t="shared" si="80"/>
        <v>19774.657999999999</v>
      </c>
      <c r="V328" s="6">
        <f t="shared" si="81"/>
        <v>19305.746000000003</v>
      </c>
      <c r="W328" s="4">
        <f t="shared" si="82"/>
        <v>386115</v>
      </c>
      <c r="X328" s="19">
        <f t="shared" si="83"/>
        <v>631859</v>
      </c>
      <c r="Y328" s="20">
        <v>0</v>
      </c>
      <c r="Z328" s="18">
        <v>0</v>
      </c>
      <c r="AA328" s="4">
        <f t="shared" si="84"/>
        <v>631859</v>
      </c>
      <c r="AB328" s="20"/>
      <c r="AC328" s="20"/>
      <c r="AD328" s="20"/>
      <c r="AE328" s="20"/>
      <c r="AF328" s="20"/>
      <c r="AG328" s="20"/>
      <c r="AH328" s="53">
        <v>0</v>
      </c>
      <c r="AI328" s="53">
        <v>0</v>
      </c>
      <c r="AJ328" s="22"/>
      <c r="AK328" s="28">
        <f t="shared" si="85"/>
        <v>631859</v>
      </c>
      <c r="AL328" s="30" t="str">
        <f t="shared" si="86"/>
        <v xml:space="preserve"> </v>
      </c>
      <c r="AM328" s="30" t="str">
        <f t="shared" si="87"/>
        <v xml:space="preserve"> </v>
      </c>
    </row>
    <row r="329" spans="1:39" ht="17.100000000000001" customHeight="1">
      <c r="A329" s="8" t="s">
        <v>90</v>
      </c>
      <c r="B329" s="8" t="s">
        <v>625</v>
      </c>
      <c r="C329" s="8" t="s">
        <v>88</v>
      </c>
      <c r="D329" s="8" t="s">
        <v>629</v>
      </c>
      <c r="E329" s="50">
        <v>1431.98</v>
      </c>
      <c r="F329" s="2">
        <f t="shared" si="88"/>
        <v>2515645.1847999999</v>
      </c>
      <c r="G329" s="56">
        <v>404246.22</v>
      </c>
      <c r="H329" s="55">
        <v>128198</v>
      </c>
      <c r="I329" s="34">
        <f t="shared" si="77"/>
        <v>96148.5</v>
      </c>
      <c r="J329" s="35">
        <v>127590</v>
      </c>
      <c r="K329" s="35">
        <v>76148</v>
      </c>
      <c r="L329" s="35">
        <v>314766</v>
      </c>
      <c r="M329" s="35">
        <v>69649</v>
      </c>
      <c r="N329" s="2">
        <f t="shared" si="78"/>
        <v>1088547.72</v>
      </c>
      <c r="O329" s="4">
        <f t="shared" si="76"/>
        <v>1427097</v>
      </c>
      <c r="P329" s="52">
        <v>424</v>
      </c>
      <c r="Q329" s="52">
        <v>84</v>
      </c>
      <c r="R329" s="4">
        <f t="shared" si="79"/>
        <v>49506</v>
      </c>
      <c r="S329" s="6">
        <f t="shared" si="89"/>
        <v>120214.72100000001</v>
      </c>
      <c r="T329" s="57">
        <v>24062275</v>
      </c>
      <c r="U329" s="6">
        <f t="shared" si="80"/>
        <v>24062.275000000001</v>
      </c>
      <c r="V329" s="6">
        <f t="shared" si="81"/>
        <v>96152.445999999996</v>
      </c>
      <c r="W329" s="4">
        <f t="shared" si="82"/>
        <v>1923049</v>
      </c>
      <c r="X329" s="19">
        <f t="shared" si="83"/>
        <v>3399652</v>
      </c>
      <c r="Y329" s="20">
        <v>0</v>
      </c>
      <c r="Z329" s="18">
        <v>0</v>
      </c>
      <c r="AA329" s="4">
        <f t="shared" si="84"/>
        <v>3399652</v>
      </c>
      <c r="AB329" s="20"/>
      <c r="AC329" s="20"/>
      <c r="AD329" s="20"/>
      <c r="AE329" s="20"/>
      <c r="AF329" s="20"/>
      <c r="AG329" s="20"/>
      <c r="AH329" s="53">
        <v>0</v>
      </c>
      <c r="AI329" s="53">
        <v>0</v>
      </c>
      <c r="AJ329" s="22"/>
      <c r="AK329" s="28">
        <f t="shared" si="85"/>
        <v>3399652</v>
      </c>
      <c r="AL329" s="30" t="str">
        <f t="shared" si="86"/>
        <v xml:space="preserve"> </v>
      </c>
      <c r="AM329" s="30" t="str">
        <f t="shared" si="87"/>
        <v xml:space="preserve"> </v>
      </c>
    </row>
    <row r="330" spans="1:39" ht="17.100000000000001" customHeight="1">
      <c r="A330" s="8" t="s">
        <v>90</v>
      </c>
      <c r="B330" s="8" t="s">
        <v>625</v>
      </c>
      <c r="C330" s="8" t="s">
        <v>192</v>
      </c>
      <c r="D330" s="8" t="s">
        <v>630</v>
      </c>
      <c r="E330" s="50">
        <v>811.62</v>
      </c>
      <c r="F330" s="2">
        <f t="shared" si="88"/>
        <v>1425821.5512000001</v>
      </c>
      <c r="G330" s="56">
        <v>243477.47</v>
      </c>
      <c r="H330" s="55">
        <v>65460</v>
      </c>
      <c r="I330" s="34">
        <f t="shared" si="77"/>
        <v>49095</v>
      </c>
      <c r="J330" s="35">
        <v>65164</v>
      </c>
      <c r="K330" s="35">
        <v>38819</v>
      </c>
      <c r="L330" s="35">
        <v>159420</v>
      </c>
      <c r="M330" s="35">
        <v>124819</v>
      </c>
      <c r="N330" s="2">
        <f t="shared" si="78"/>
        <v>680794.47</v>
      </c>
      <c r="O330" s="4">
        <f t="shared" si="76"/>
        <v>745027</v>
      </c>
      <c r="P330" s="52">
        <v>218</v>
      </c>
      <c r="Q330" s="52">
        <v>90</v>
      </c>
      <c r="R330" s="4">
        <f t="shared" si="79"/>
        <v>27272</v>
      </c>
      <c r="S330" s="6">
        <f t="shared" si="89"/>
        <v>68135.498999999996</v>
      </c>
      <c r="T330" s="57">
        <v>15106410</v>
      </c>
      <c r="U330" s="6">
        <f t="shared" si="80"/>
        <v>15106.41</v>
      </c>
      <c r="V330" s="6">
        <f t="shared" si="81"/>
        <v>53029.088999999993</v>
      </c>
      <c r="W330" s="4">
        <f t="shared" si="82"/>
        <v>1060582</v>
      </c>
      <c r="X330" s="19">
        <f t="shared" si="83"/>
        <v>1832881</v>
      </c>
      <c r="Y330" s="20">
        <v>0</v>
      </c>
      <c r="Z330" s="18">
        <v>0</v>
      </c>
      <c r="AA330" s="4">
        <f t="shared" si="84"/>
        <v>1832881</v>
      </c>
      <c r="AB330" s="20"/>
      <c r="AC330" s="20"/>
      <c r="AD330" s="20"/>
      <c r="AE330" s="20"/>
      <c r="AF330" s="20"/>
      <c r="AG330" s="20"/>
      <c r="AH330" s="53">
        <v>0</v>
      </c>
      <c r="AI330" s="53">
        <v>0</v>
      </c>
      <c r="AJ330" s="22"/>
      <c r="AK330" s="28">
        <f t="shared" si="85"/>
        <v>1832881</v>
      </c>
      <c r="AL330" s="30" t="str">
        <f t="shared" si="86"/>
        <v xml:space="preserve"> </v>
      </c>
      <c r="AM330" s="30" t="str">
        <f t="shared" si="87"/>
        <v xml:space="preserve"> </v>
      </c>
    </row>
    <row r="331" spans="1:39" ht="17.100000000000001" customHeight="1">
      <c r="A331" s="8" t="s">
        <v>90</v>
      </c>
      <c r="B331" s="8" t="s">
        <v>625</v>
      </c>
      <c r="C331" s="8" t="s">
        <v>58</v>
      </c>
      <c r="D331" s="8" t="s">
        <v>857</v>
      </c>
      <c r="E331" s="50">
        <v>356.44</v>
      </c>
      <c r="F331" s="2">
        <f t="shared" si="88"/>
        <v>626179.5344</v>
      </c>
      <c r="G331" s="56">
        <v>123989.81</v>
      </c>
      <c r="H331" s="55">
        <v>28786</v>
      </c>
      <c r="I331" s="34">
        <f t="shared" si="77"/>
        <v>21589.5</v>
      </c>
      <c r="J331" s="35">
        <v>28650</v>
      </c>
      <c r="K331" s="35">
        <v>17096</v>
      </c>
      <c r="L331" s="35">
        <v>69721</v>
      </c>
      <c r="M331" s="35">
        <v>67017</v>
      </c>
      <c r="N331" s="2">
        <f t="shared" si="78"/>
        <v>328063.31</v>
      </c>
      <c r="O331" s="4">
        <f t="shared" si="76"/>
        <v>298116</v>
      </c>
      <c r="P331" s="52">
        <v>140</v>
      </c>
      <c r="Q331" s="52">
        <v>103</v>
      </c>
      <c r="R331" s="4">
        <f t="shared" si="79"/>
        <v>20044</v>
      </c>
      <c r="S331" s="6">
        <f t="shared" si="89"/>
        <v>29923.137999999999</v>
      </c>
      <c r="T331" s="57">
        <v>7303616</v>
      </c>
      <c r="U331" s="6">
        <f t="shared" si="80"/>
        <v>7303.616</v>
      </c>
      <c r="V331" s="6">
        <f t="shared" si="81"/>
        <v>22619.521999999997</v>
      </c>
      <c r="W331" s="4">
        <f t="shared" si="82"/>
        <v>452390</v>
      </c>
      <c r="X331" s="19">
        <f t="shared" si="83"/>
        <v>770550</v>
      </c>
      <c r="Y331" s="20">
        <v>0</v>
      </c>
      <c r="Z331" s="18">
        <v>0</v>
      </c>
      <c r="AA331" s="4">
        <f t="shared" si="84"/>
        <v>770550</v>
      </c>
      <c r="AB331" s="20"/>
      <c r="AC331" s="20"/>
      <c r="AD331" s="20"/>
      <c r="AE331" s="20"/>
      <c r="AF331" s="20"/>
      <c r="AG331" s="20"/>
      <c r="AH331" s="53">
        <v>0</v>
      </c>
      <c r="AI331" s="53">
        <v>0</v>
      </c>
      <c r="AJ331" s="22"/>
      <c r="AK331" s="28">
        <f t="shared" si="85"/>
        <v>770550</v>
      </c>
      <c r="AL331" s="30" t="str">
        <f t="shared" si="86"/>
        <v xml:space="preserve"> </v>
      </c>
      <c r="AM331" s="30" t="str">
        <f t="shared" si="87"/>
        <v xml:space="preserve"> </v>
      </c>
    </row>
    <row r="332" spans="1:39" ht="17.100000000000001" customHeight="1">
      <c r="A332" s="8" t="s">
        <v>110</v>
      </c>
      <c r="B332" s="8" t="s">
        <v>631</v>
      </c>
      <c r="C332" s="8" t="s">
        <v>41</v>
      </c>
      <c r="D332" s="8" t="s">
        <v>632</v>
      </c>
      <c r="E332" s="50">
        <v>933.97</v>
      </c>
      <c r="F332" s="2">
        <f t="shared" si="88"/>
        <v>1640761.1372</v>
      </c>
      <c r="G332" s="56">
        <v>1730628.94</v>
      </c>
      <c r="H332" s="55">
        <v>152059</v>
      </c>
      <c r="I332" s="34">
        <f t="shared" si="77"/>
        <v>114044.25</v>
      </c>
      <c r="J332" s="35">
        <v>102218</v>
      </c>
      <c r="K332" s="35">
        <v>0</v>
      </c>
      <c r="L332" s="35">
        <v>0</v>
      </c>
      <c r="M332" s="35">
        <v>0</v>
      </c>
      <c r="N332" s="2">
        <f t="shared" si="78"/>
        <v>1946891.19</v>
      </c>
      <c r="O332" s="4">
        <f t="shared" si="76"/>
        <v>0</v>
      </c>
      <c r="P332" s="52">
        <v>426</v>
      </c>
      <c r="Q332" s="52">
        <v>33</v>
      </c>
      <c r="R332" s="4">
        <f t="shared" si="79"/>
        <v>19541</v>
      </c>
      <c r="S332" s="6">
        <f t="shared" si="89"/>
        <v>78406.781499999997</v>
      </c>
      <c r="T332" s="57">
        <v>103816973</v>
      </c>
      <c r="U332" s="6">
        <f t="shared" si="80"/>
        <v>103816.973</v>
      </c>
      <c r="V332" s="6">
        <f t="shared" si="81"/>
        <v>0</v>
      </c>
      <c r="W332" s="4">
        <f t="shared" si="82"/>
        <v>0</v>
      </c>
      <c r="X332" s="19">
        <f t="shared" si="83"/>
        <v>19541</v>
      </c>
      <c r="Y332" s="20">
        <v>0</v>
      </c>
      <c r="Z332" s="18">
        <v>0</v>
      </c>
      <c r="AA332" s="4">
        <f t="shared" si="84"/>
        <v>19541</v>
      </c>
      <c r="AB332" s="20"/>
      <c r="AC332" s="20"/>
      <c r="AD332" s="20"/>
      <c r="AE332" s="20"/>
      <c r="AF332" s="20"/>
      <c r="AG332" s="20"/>
      <c r="AH332" s="53">
        <v>0</v>
      </c>
      <c r="AI332" s="53">
        <v>0</v>
      </c>
      <c r="AJ332" s="22"/>
      <c r="AK332" s="28">
        <f t="shared" si="85"/>
        <v>19541</v>
      </c>
      <c r="AL332" s="30">
        <f t="shared" si="86"/>
        <v>1</v>
      </c>
      <c r="AM332" s="30">
        <f t="shared" si="87"/>
        <v>1</v>
      </c>
    </row>
    <row r="333" spans="1:39" ht="17.100000000000001" customHeight="1">
      <c r="A333" s="8" t="s">
        <v>110</v>
      </c>
      <c r="B333" s="8" t="s">
        <v>631</v>
      </c>
      <c r="C333" s="8" t="s">
        <v>115</v>
      </c>
      <c r="D333" s="8" t="s">
        <v>633</v>
      </c>
      <c r="E333" s="50">
        <v>617.35</v>
      </c>
      <c r="F333" s="2">
        <f t="shared" si="88"/>
        <v>1084535.7860000001</v>
      </c>
      <c r="G333" s="56">
        <v>206826.93</v>
      </c>
      <c r="H333" s="55">
        <v>79581</v>
      </c>
      <c r="I333" s="34">
        <f t="shared" si="77"/>
        <v>59685.75</v>
      </c>
      <c r="J333" s="35">
        <v>53224</v>
      </c>
      <c r="K333" s="35">
        <v>0</v>
      </c>
      <c r="L333" s="35">
        <v>0</v>
      </c>
      <c r="M333" s="35">
        <v>0</v>
      </c>
      <c r="N333" s="2">
        <f t="shared" si="78"/>
        <v>319736.68</v>
      </c>
      <c r="O333" s="4">
        <f t="shared" si="76"/>
        <v>764799</v>
      </c>
      <c r="P333" s="52">
        <v>0</v>
      </c>
      <c r="Q333" s="52">
        <v>0</v>
      </c>
      <c r="R333" s="4">
        <f t="shared" si="79"/>
        <v>0</v>
      </c>
      <c r="S333" s="6">
        <f t="shared" si="89"/>
        <v>51826.532500000001</v>
      </c>
      <c r="T333" s="57">
        <v>13309326</v>
      </c>
      <c r="U333" s="6">
        <f t="shared" si="80"/>
        <v>13309.325999999999</v>
      </c>
      <c r="V333" s="6">
        <f t="shared" si="81"/>
        <v>38517.2065</v>
      </c>
      <c r="W333" s="4">
        <f t="shared" si="82"/>
        <v>770344</v>
      </c>
      <c r="X333" s="19">
        <f t="shared" si="83"/>
        <v>1535143</v>
      </c>
      <c r="Y333" s="20">
        <v>0</v>
      </c>
      <c r="Z333" s="18">
        <v>0</v>
      </c>
      <c r="AA333" s="4">
        <f t="shared" si="84"/>
        <v>1535143</v>
      </c>
      <c r="AB333" s="20"/>
      <c r="AC333" s="20"/>
      <c r="AD333" s="20"/>
      <c r="AE333" s="20"/>
      <c r="AF333" s="20"/>
      <c r="AG333" s="20"/>
      <c r="AH333" s="53">
        <v>0</v>
      </c>
      <c r="AI333" s="53">
        <v>0</v>
      </c>
      <c r="AJ333" s="22"/>
      <c r="AK333" s="28">
        <f t="shared" si="85"/>
        <v>1535143</v>
      </c>
      <c r="AL333" s="30" t="str">
        <f t="shared" si="86"/>
        <v xml:space="preserve"> </v>
      </c>
      <c r="AM333" s="30" t="str">
        <f t="shared" si="87"/>
        <v xml:space="preserve"> </v>
      </c>
    </row>
    <row r="334" spans="1:39" ht="17.100000000000001" customHeight="1">
      <c r="A334" s="8" t="s">
        <v>110</v>
      </c>
      <c r="B334" s="8" t="s">
        <v>631</v>
      </c>
      <c r="C334" s="8" t="s">
        <v>866</v>
      </c>
      <c r="D334" s="8" t="s">
        <v>867</v>
      </c>
      <c r="E334" s="50">
        <v>495.73</v>
      </c>
      <c r="F334" s="2">
        <f t="shared" si="88"/>
        <v>870878.6348</v>
      </c>
      <c r="G334" s="56">
        <v>0</v>
      </c>
      <c r="H334" s="55">
        <v>0</v>
      </c>
      <c r="I334" s="34">
        <f t="shared" si="77"/>
        <v>0</v>
      </c>
      <c r="J334" s="35">
        <v>0</v>
      </c>
      <c r="K334" s="35">
        <v>0</v>
      </c>
      <c r="L334" s="35">
        <v>0</v>
      </c>
      <c r="M334" s="35">
        <v>0</v>
      </c>
      <c r="N334" s="2">
        <f t="shared" si="78"/>
        <v>0</v>
      </c>
      <c r="O334" s="4">
        <f t="shared" si="76"/>
        <v>870879</v>
      </c>
      <c r="P334" s="52">
        <v>0</v>
      </c>
      <c r="Q334" s="52">
        <v>0</v>
      </c>
      <c r="R334" s="4">
        <f t="shared" si="79"/>
        <v>0</v>
      </c>
      <c r="S334" s="6">
        <f t="shared" si="89"/>
        <v>41616.533499999998</v>
      </c>
      <c r="T334" s="57">
        <v>0</v>
      </c>
      <c r="U334" s="6">
        <f t="shared" si="80"/>
        <v>0</v>
      </c>
      <c r="V334" s="6">
        <f t="shared" si="81"/>
        <v>41616.533499999998</v>
      </c>
      <c r="W334" s="4">
        <f t="shared" si="82"/>
        <v>832331</v>
      </c>
      <c r="X334" s="19">
        <f t="shared" si="83"/>
        <v>1703210</v>
      </c>
      <c r="Y334" s="20">
        <v>0</v>
      </c>
      <c r="Z334" s="18">
        <v>0</v>
      </c>
      <c r="AA334" s="4">
        <f t="shared" si="84"/>
        <v>1703210</v>
      </c>
      <c r="AB334" s="20"/>
      <c r="AC334" s="20"/>
      <c r="AD334" s="20"/>
      <c r="AE334" s="20"/>
      <c r="AF334" s="20"/>
      <c r="AG334" s="20"/>
      <c r="AH334" s="53">
        <v>0</v>
      </c>
      <c r="AI334" s="53">
        <v>0</v>
      </c>
      <c r="AJ334" s="22"/>
      <c r="AK334" s="28">
        <f t="shared" si="85"/>
        <v>1703210</v>
      </c>
      <c r="AL334" s="30" t="str">
        <f t="shared" si="86"/>
        <v xml:space="preserve"> </v>
      </c>
      <c r="AM334" s="30" t="str">
        <f t="shared" si="87"/>
        <v xml:space="preserve"> </v>
      </c>
    </row>
    <row r="335" spans="1:39" ht="17.100000000000001" customHeight="1">
      <c r="A335" s="8" t="s">
        <v>110</v>
      </c>
      <c r="B335" s="8" t="s">
        <v>631</v>
      </c>
      <c r="C335" s="8" t="s">
        <v>868</v>
      </c>
      <c r="D335" s="8" t="s">
        <v>869</v>
      </c>
      <c r="E335" s="50">
        <v>806.17</v>
      </c>
      <c r="F335" s="2">
        <f t="shared" si="88"/>
        <v>1416247.2091999999</v>
      </c>
      <c r="G335" s="56">
        <v>0</v>
      </c>
      <c r="H335" s="55">
        <v>0</v>
      </c>
      <c r="I335" s="34">
        <f t="shared" si="77"/>
        <v>0</v>
      </c>
      <c r="J335" s="35">
        <v>0</v>
      </c>
      <c r="K335" s="35">
        <v>0</v>
      </c>
      <c r="L335" s="35">
        <v>0</v>
      </c>
      <c r="M335" s="35">
        <v>0</v>
      </c>
      <c r="N335" s="2">
        <f t="shared" si="78"/>
        <v>0</v>
      </c>
      <c r="O335" s="4">
        <f t="shared" si="76"/>
        <v>1416247</v>
      </c>
      <c r="P335" s="52">
        <v>255</v>
      </c>
      <c r="Q335" s="52">
        <v>33</v>
      </c>
      <c r="R335" s="4">
        <f t="shared" si="79"/>
        <v>11697</v>
      </c>
      <c r="S335" s="6">
        <f t="shared" si="89"/>
        <v>67677.9715</v>
      </c>
      <c r="T335" s="57">
        <v>0</v>
      </c>
      <c r="U335" s="6">
        <f t="shared" si="80"/>
        <v>0</v>
      </c>
      <c r="V335" s="6">
        <f t="shared" si="81"/>
        <v>67677.9715</v>
      </c>
      <c r="W335" s="4">
        <f t="shared" si="82"/>
        <v>1353559</v>
      </c>
      <c r="X335" s="19">
        <f t="shared" si="83"/>
        <v>2781503</v>
      </c>
      <c r="Y335" s="20">
        <v>0</v>
      </c>
      <c r="Z335" s="18">
        <v>0</v>
      </c>
      <c r="AA335" s="4">
        <f t="shared" si="84"/>
        <v>2781503</v>
      </c>
      <c r="AB335" s="20"/>
      <c r="AC335" s="20"/>
      <c r="AD335" s="20"/>
      <c r="AE335" s="20"/>
      <c r="AF335" s="20"/>
      <c r="AG335" s="20"/>
      <c r="AH335" s="53">
        <v>0</v>
      </c>
      <c r="AI335" s="53">
        <v>0</v>
      </c>
      <c r="AJ335" s="22"/>
      <c r="AK335" s="28">
        <f t="shared" si="85"/>
        <v>2781503</v>
      </c>
      <c r="AL335" s="30" t="str">
        <f t="shared" si="86"/>
        <v xml:space="preserve"> </v>
      </c>
      <c r="AM335" s="30" t="str">
        <f t="shared" si="87"/>
        <v xml:space="preserve"> </v>
      </c>
    </row>
    <row r="336" spans="1:39" ht="17.100000000000001" customHeight="1">
      <c r="A336" s="8" t="s">
        <v>110</v>
      </c>
      <c r="B336" s="8" t="s">
        <v>631</v>
      </c>
      <c r="C336" s="8" t="s">
        <v>870</v>
      </c>
      <c r="D336" s="8" t="s">
        <v>871</v>
      </c>
      <c r="E336" s="50">
        <v>538.29</v>
      </c>
      <c r="F336" s="2">
        <f t="shared" si="88"/>
        <v>945646.34039999999</v>
      </c>
      <c r="G336" s="56">
        <v>0</v>
      </c>
      <c r="H336" s="55">
        <v>0</v>
      </c>
      <c r="I336" s="34">
        <f t="shared" si="77"/>
        <v>0</v>
      </c>
      <c r="J336" s="35">
        <v>0</v>
      </c>
      <c r="K336" s="35">
        <v>0</v>
      </c>
      <c r="L336" s="35">
        <v>0</v>
      </c>
      <c r="M336" s="35">
        <v>0</v>
      </c>
      <c r="N336" s="2">
        <f t="shared" si="78"/>
        <v>0</v>
      </c>
      <c r="O336" s="4">
        <f t="shared" si="76"/>
        <v>945646</v>
      </c>
      <c r="P336" s="52">
        <v>0</v>
      </c>
      <c r="Q336" s="52">
        <v>0</v>
      </c>
      <c r="R336" s="4">
        <f t="shared" si="79"/>
        <v>0</v>
      </c>
      <c r="S336" s="6">
        <f t="shared" si="89"/>
        <v>45189.445500000002</v>
      </c>
      <c r="T336" s="57">
        <v>0</v>
      </c>
      <c r="U336" s="6">
        <f t="shared" si="80"/>
        <v>0</v>
      </c>
      <c r="V336" s="6">
        <f t="shared" si="81"/>
        <v>45189.445500000002</v>
      </c>
      <c r="W336" s="4">
        <f t="shared" si="82"/>
        <v>903789</v>
      </c>
      <c r="X336" s="19">
        <f t="shared" si="83"/>
        <v>1849435</v>
      </c>
      <c r="Y336" s="20">
        <v>0</v>
      </c>
      <c r="Z336" s="18">
        <v>0</v>
      </c>
      <c r="AA336" s="4">
        <f t="shared" si="84"/>
        <v>1849435</v>
      </c>
      <c r="AB336" s="20"/>
      <c r="AC336" s="20"/>
      <c r="AD336" s="20"/>
      <c r="AE336" s="20"/>
      <c r="AF336" s="20"/>
      <c r="AG336" s="20"/>
      <c r="AH336" s="53">
        <v>0</v>
      </c>
      <c r="AI336" s="53">
        <v>0</v>
      </c>
      <c r="AJ336" s="22"/>
      <c r="AK336" s="28">
        <f t="shared" si="85"/>
        <v>1849435</v>
      </c>
      <c r="AL336" s="30" t="str">
        <f t="shared" si="86"/>
        <v xml:space="preserve"> </v>
      </c>
      <c r="AM336" s="30" t="str">
        <f t="shared" si="87"/>
        <v xml:space="preserve"> </v>
      </c>
    </row>
    <row r="337" spans="1:39" ht="17.100000000000001" customHeight="1">
      <c r="A337" s="8" t="s">
        <v>110</v>
      </c>
      <c r="B337" s="8" t="s">
        <v>631</v>
      </c>
      <c r="C337" s="8" t="s">
        <v>873</v>
      </c>
      <c r="D337" s="8" t="s">
        <v>874</v>
      </c>
      <c r="E337" s="50">
        <v>722.8</v>
      </c>
      <c r="F337" s="2">
        <f t="shared" si="88"/>
        <v>1269786.128</v>
      </c>
      <c r="G337" s="56">
        <v>0</v>
      </c>
      <c r="H337" s="55">
        <v>0</v>
      </c>
      <c r="I337" s="34">
        <f t="shared" si="77"/>
        <v>0</v>
      </c>
      <c r="J337" s="35">
        <v>0</v>
      </c>
      <c r="K337" s="35">
        <v>0</v>
      </c>
      <c r="L337" s="35">
        <v>0</v>
      </c>
      <c r="M337" s="35">
        <v>0</v>
      </c>
      <c r="N337" s="2">
        <f t="shared" si="78"/>
        <v>0</v>
      </c>
      <c r="O337" s="4">
        <f t="shared" si="76"/>
        <v>1269786</v>
      </c>
      <c r="P337" s="52">
        <v>0</v>
      </c>
      <c r="Q337" s="52">
        <v>0</v>
      </c>
      <c r="R337" s="4">
        <f t="shared" si="79"/>
        <v>0</v>
      </c>
      <c r="S337" s="6">
        <f t="shared" si="89"/>
        <v>60679.06</v>
      </c>
      <c r="T337" s="57">
        <v>0</v>
      </c>
      <c r="U337" s="6">
        <f t="shared" si="80"/>
        <v>0</v>
      </c>
      <c r="V337" s="6">
        <f t="shared" si="81"/>
        <v>60679.06</v>
      </c>
      <c r="W337" s="4">
        <f t="shared" si="82"/>
        <v>1213581</v>
      </c>
      <c r="X337" s="19">
        <f t="shared" si="83"/>
        <v>2483367</v>
      </c>
      <c r="Y337" s="20">
        <v>0</v>
      </c>
      <c r="Z337" s="18">
        <v>0</v>
      </c>
      <c r="AA337" s="4">
        <f t="shared" si="84"/>
        <v>2483367</v>
      </c>
      <c r="AB337" s="20"/>
      <c r="AC337" s="20"/>
      <c r="AD337" s="20"/>
      <c r="AE337" s="20"/>
      <c r="AF337" s="20"/>
      <c r="AG337" s="20"/>
      <c r="AH337" s="53">
        <v>0</v>
      </c>
      <c r="AI337" s="53">
        <v>0</v>
      </c>
      <c r="AJ337" s="22"/>
      <c r="AK337" s="28">
        <f t="shared" si="85"/>
        <v>2483367</v>
      </c>
      <c r="AL337" s="30" t="str">
        <f t="shared" si="86"/>
        <v xml:space="preserve"> </v>
      </c>
      <c r="AM337" s="30" t="str">
        <f t="shared" si="87"/>
        <v xml:space="preserve"> </v>
      </c>
    </row>
    <row r="338" spans="1:39" ht="17.100000000000001" customHeight="1">
      <c r="A338" s="8" t="s">
        <v>110</v>
      </c>
      <c r="B338" s="8" t="s">
        <v>631</v>
      </c>
      <c r="C338" s="8" t="s">
        <v>875</v>
      </c>
      <c r="D338" s="8" t="s">
        <v>876</v>
      </c>
      <c r="E338" s="50">
        <v>572.28</v>
      </c>
      <c r="F338" s="2">
        <f t="shared" si="88"/>
        <v>1005358.6128</v>
      </c>
      <c r="G338" s="56">
        <v>0</v>
      </c>
      <c r="H338" s="55">
        <v>0</v>
      </c>
      <c r="I338" s="34">
        <f t="shared" si="77"/>
        <v>0</v>
      </c>
      <c r="J338" s="35">
        <v>0</v>
      </c>
      <c r="K338" s="35">
        <v>0</v>
      </c>
      <c r="L338" s="35">
        <v>0</v>
      </c>
      <c r="M338" s="35">
        <v>0</v>
      </c>
      <c r="N338" s="2">
        <f t="shared" si="78"/>
        <v>0</v>
      </c>
      <c r="O338" s="4">
        <f t="shared" si="76"/>
        <v>1005359</v>
      </c>
      <c r="P338" s="52">
        <v>315</v>
      </c>
      <c r="Q338" s="52">
        <v>33</v>
      </c>
      <c r="R338" s="4">
        <f t="shared" si="79"/>
        <v>14449</v>
      </c>
      <c r="S338" s="6">
        <f t="shared" si="89"/>
        <v>48042.906000000003</v>
      </c>
      <c r="T338" s="57">
        <v>0</v>
      </c>
      <c r="U338" s="6">
        <f t="shared" si="80"/>
        <v>0</v>
      </c>
      <c r="V338" s="6">
        <f t="shared" si="81"/>
        <v>48042.906000000003</v>
      </c>
      <c r="W338" s="4">
        <f t="shared" si="82"/>
        <v>960858</v>
      </c>
      <c r="X338" s="19">
        <f t="shared" si="83"/>
        <v>1980666</v>
      </c>
      <c r="Y338" s="20">
        <v>0</v>
      </c>
      <c r="Z338" s="18">
        <v>0</v>
      </c>
      <c r="AA338" s="4">
        <f t="shared" si="84"/>
        <v>1980666</v>
      </c>
      <c r="AB338" s="20"/>
      <c r="AC338" s="20"/>
      <c r="AD338" s="20"/>
      <c r="AE338" s="20"/>
      <c r="AF338" s="20"/>
      <c r="AG338" s="20"/>
      <c r="AH338" s="53">
        <v>0</v>
      </c>
      <c r="AI338" s="53">
        <v>0</v>
      </c>
      <c r="AJ338" s="22"/>
      <c r="AK338" s="28">
        <f t="shared" si="85"/>
        <v>1980666</v>
      </c>
      <c r="AL338" s="30" t="str">
        <f t="shared" si="86"/>
        <v xml:space="preserve"> </v>
      </c>
      <c r="AM338" s="30" t="str">
        <f t="shared" si="87"/>
        <v xml:space="preserve"> </v>
      </c>
    </row>
    <row r="339" spans="1:39" ht="17.100000000000001" customHeight="1">
      <c r="A339" s="8" t="s">
        <v>110</v>
      </c>
      <c r="B339" s="8" t="s">
        <v>631</v>
      </c>
      <c r="C339" s="8" t="s">
        <v>877</v>
      </c>
      <c r="D339" s="8" t="s">
        <v>878</v>
      </c>
      <c r="E339" s="50">
        <v>639.34</v>
      </c>
      <c r="F339" s="2">
        <f t="shared" si="88"/>
        <v>1123166.9384000001</v>
      </c>
      <c r="G339" s="56">
        <v>0</v>
      </c>
      <c r="H339" s="55">
        <v>0</v>
      </c>
      <c r="I339" s="34">
        <f t="shared" si="77"/>
        <v>0</v>
      </c>
      <c r="J339" s="35">
        <v>0</v>
      </c>
      <c r="K339" s="35">
        <v>0</v>
      </c>
      <c r="L339" s="35">
        <v>0</v>
      </c>
      <c r="M339" s="35">
        <v>0</v>
      </c>
      <c r="N339" s="2">
        <f t="shared" si="78"/>
        <v>0</v>
      </c>
      <c r="O339" s="4">
        <f t="shared" si="76"/>
        <v>1123167</v>
      </c>
      <c r="P339" s="52">
        <v>0</v>
      </c>
      <c r="Q339" s="52">
        <v>0</v>
      </c>
      <c r="R339" s="4">
        <f t="shared" si="79"/>
        <v>0</v>
      </c>
      <c r="S339" s="6">
        <f t="shared" si="89"/>
        <v>53672.593000000001</v>
      </c>
      <c r="T339" s="57">
        <v>0</v>
      </c>
      <c r="U339" s="6">
        <f t="shared" si="80"/>
        <v>0</v>
      </c>
      <c r="V339" s="6">
        <f t="shared" si="81"/>
        <v>53672.593000000001</v>
      </c>
      <c r="W339" s="4">
        <f t="shared" si="82"/>
        <v>1073452</v>
      </c>
      <c r="X339" s="19">
        <f t="shared" si="83"/>
        <v>2196619</v>
      </c>
      <c r="Y339" s="20">
        <v>0</v>
      </c>
      <c r="Z339" s="18">
        <v>0</v>
      </c>
      <c r="AA339" s="4">
        <f t="shared" si="84"/>
        <v>2196619</v>
      </c>
      <c r="AB339" s="20"/>
      <c r="AC339" s="20"/>
      <c r="AD339" s="20"/>
      <c r="AE339" s="20"/>
      <c r="AF339" s="20"/>
      <c r="AG339" s="20"/>
      <c r="AH339" s="53">
        <v>0</v>
      </c>
      <c r="AI339" s="53">
        <v>0</v>
      </c>
      <c r="AJ339" s="22"/>
      <c r="AK339" s="28">
        <f t="shared" si="85"/>
        <v>2196619</v>
      </c>
      <c r="AL339" s="30" t="str">
        <f t="shared" si="86"/>
        <v xml:space="preserve"> </v>
      </c>
      <c r="AM339" s="30" t="str">
        <f t="shared" si="87"/>
        <v xml:space="preserve"> </v>
      </c>
    </row>
    <row r="340" spans="1:39" ht="17.100000000000001" customHeight="1">
      <c r="A340" s="8" t="s">
        <v>110</v>
      </c>
      <c r="B340" s="8" t="s">
        <v>631</v>
      </c>
      <c r="C340" s="8" t="s">
        <v>910</v>
      </c>
      <c r="D340" s="8" t="s">
        <v>923</v>
      </c>
      <c r="E340" s="50">
        <v>5703.02</v>
      </c>
      <c r="F340" s="2">
        <f t="shared" si="88"/>
        <v>10018837.415200001</v>
      </c>
      <c r="G340" s="56">
        <v>0</v>
      </c>
      <c r="H340" s="55">
        <v>0</v>
      </c>
      <c r="I340" s="34">
        <f t="shared" si="77"/>
        <v>0</v>
      </c>
      <c r="J340" s="35">
        <v>0</v>
      </c>
      <c r="K340" s="35">
        <v>0</v>
      </c>
      <c r="L340" s="35">
        <v>0</v>
      </c>
      <c r="M340" s="35">
        <v>0</v>
      </c>
      <c r="N340" s="2">
        <f t="shared" si="78"/>
        <v>0</v>
      </c>
      <c r="O340" s="4">
        <f t="shared" si="76"/>
        <v>10018837</v>
      </c>
      <c r="P340" s="52">
        <v>2280</v>
      </c>
      <c r="Q340" s="52">
        <v>33</v>
      </c>
      <c r="R340" s="4">
        <f t="shared" si="79"/>
        <v>104584</v>
      </c>
      <c r="S340" s="6">
        <f t="shared" si="89"/>
        <v>478768.52899999998</v>
      </c>
      <c r="T340" s="57">
        <v>0</v>
      </c>
      <c r="U340" s="6">
        <f t="shared" si="80"/>
        <v>0</v>
      </c>
      <c r="V340" s="6">
        <f t="shared" si="81"/>
        <v>478768.52899999998</v>
      </c>
      <c r="W340" s="4">
        <f t="shared" si="82"/>
        <v>9575371</v>
      </c>
      <c r="X340" s="19">
        <f t="shared" si="83"/>
        <v>19698792</v>
      </c>
      <c r="Y340" s="20">
        <v>0</v>
      </c>
      <c r="Z340" s="18">
        <v>0</v>
      </c>
      <c r="AA340" s="4">
        <f t="shared" si="84"/>
        <v>19698792</v>
      </c>
      <c r="AB340" s="20"/>
      <c r="AC340" s="20"/>
      <c r="AD340" s="20"/>
      <c r="AE340" s="20"/>
      <c r="AF340" s="20"/>
      <c r="AG340" s="20"/>
      <c r="AH340" s="53">
        <v>0</v>
      </c>
      <c r="AI340" s="53">
        <v>0</v>
      </c>
      <c r="AJ340" s="22"/>
      <c r="AK340" s="28">
        <f t="shared" si="85"/>
        <v>19698792</v>
      </c>
      <c r="AL340" s="30" t="str">
        <f t="shared" si="86"/>
        <v xml:space="preserve"> </v>
      </c>
      <c r="AM340" s="30" t="str">
        <f t="shared" si="87"/>
        <v xml:space="preserve"> </v>
      </c>
    </row>
    <row r="341" spans="1:39" ht="17.100000000000001" customHeight="1">
      <c r="A341" s="8" t="s">
        <v>110</v>
      </c>
      <c r="B341" s="8" t="s">
        <v>631</v>
      </c>
      <c r="C341" s="8" t="s">
        <v>915</v>
      </c>
      <c r="D341" s="8" t="s">
        <v>924</v>
      </c>
      <c r="E341" s="50">
        <v>1772.69</v>
      </c>
      <c r="F341" s="2">
        <f t="shared" si="88"/>
        <v>3114190.8843999999</v>
      </c>
      <c r="G341" s="56">
        <v>0</v>
      </c>
      <c r="H341" s="55">
        <v>0</v>
      </c>
      <c r="I341" s="34">
        <f t="shared" si="77"/>
        <v>0</v>
      </c>
      <c r="J341" s="35">
        <v>0</v>
      </c>
      <c r="K341" s="35">
        <v>0</v>
      </c>
      <c r="L341" s="35">
        <v>0</v>
      </c>
      <c r="M341" s="35">
        <v>0</v>
      </c>
      <c r="N341" s="2">
        <f t="shared" si="78"/>
        <v>0</v>
      </c>
      <c r="O341" s="4">
        <f t="shared" si="76"/>
        <v>3114191</v>
      </c>
      <c r="P341" s="52">
        <v>0</v>
      </c>
      <c r="Q341" s="52">
        <v>0</v>
      </c>
      <c r="R341" s="4">
        <f t="shared" si="79"/>
        <v>0</v>
      </c>
      <c r="S341" s="6">
        <f t="shared" si="89"/>
        <v>148817.32550000001</v>
      </c>
      <c r="T341" s="57">
        <v>0</v>
      </c>
      <c r="U341" s="6">
        <f t="shared" si="80"/>
        <v>0</v>
      </c>
      <c r="V341" s="6">
        <f t="shared" si="81"/>
        <v>148817.32550000001</v>
      </c>
      <c r="W341" s="4">
        <f t="shared" si="82"/>
        <v>2976347</v>
      </c>
      <c r="X341" s="19">
        <f t="shared" si="83"/>
        <v>6090538</v>
      </c>
      <c r="Y341" s="20">
        <v>0</v>
      </c>
      <c r="Z341" s="18">
        <v>0</v>
      </c>
      <c r="AA341" s="4">
        <f t="shared" si="84"/>
        <v>6090538</v>
      </c>
      <c r="AB341" s="20"/>
      <c r="AC341" s="20"/>
      <c r="AD341" s="20"/>
      <c r="AE341" s="20"/>
      <c r="AF341" s="20"/>
      <c r="AG341" s="20"/>
      <c r="AH341" s="53">
        <v>0</v>
      </c>
      <c r="AI341" s="53">
        <v>0</v>
      </c>
      <c r="AJ341" s="22"/>
      <c r="AK341" s="28">
        <f t="shared" si="85"/>
        <v>6090538</v>
      </c>
      <c r="AL341" s="30" t="str">
        <f t="shared" si="86"/>
        <v xml:space="preserve"> </v>
      </c>
      <c r="AM341" s="30" t="str">
        <f t="shared" si="87"/>
        <v xml:space="preserve"> </v>
      </c>
    </row>
    <row r="342" spans="1:39" ht="17.100000000000001" customHeight="1">
      <c r="A342" s="8" t="s">
        <v>110</v>
      </c>
      <c r="B342" s="8" t="s">
        <v>631</v>
      </c>
      <c r="C342" s="8" t="s">
        <v>881</v>
      </c>
      <c r="D342" s="8" t="s">
        <v>882</v>
      </c>
      <c r="E342" s="50">
        <v>1657.74</v>
      </c>
      <c r="F342" s="2">
        <f t="shared" si="88"/>
        <v>2912251.3223999999</v>
      </c>
      <c r="G342" s="56">
        <v>0</v>
      </c>
      <c r="H342" s="55">
        <v>0</v>
      </c>
      <c r="I342" s="34">
        <f t="shared" si="77"/>
        <v>0</v>
      </c>
      <c r="J342" s="35">
        <v>0</v>
      </c>
      <c r="K342" s="35">
        <v>0</v>
      </c>
      <c r="L342" s="35">
        <v>0</v>
      </c>
      <c r="M342" s="35">
        <v>0</v>
      </c>
      <c r="N342" s="2">
        <f t="shared" si="78"/>
        <v>0</v>
      </c>
      <c r="O342" s="4">
        <f t="shared" si="76"/>
        <v>2912251</v>
      </c>
      <c r="P342" s="52">
        <v>0</v>
      </c>
      <c r="Q342" s="52">
        <v>0</v>
      </c>
      <c r="R342" s="4">
        <f t="shared" si="79"/>
        <v>0</v>
      </c>
      <c r="S342" s="6">
        <f t="shared" si="89"/>
        <v>139167.27299999999</v>
      </c>
      <c r="T342" s="57">
        <v>0</v>
      </c>
      <c r="U342" s="6">
        <f t="shared" si="80"/>
        <v>0</v>
      </c>
      <c r="V342" s="6">
        <f t="shared" si="81"/>
        <v>139167.27299999999</v>
      </c>
      <c r="W342" s="4">
        <f t="shared" si="82"/>
        <v>2783345</v>
      </c>
      <c r="X342" s="19">
        <f t="shared" si="83"/>
        <v>5695596</v>
      </c>
      <c r="Y342" s="20">
        <v>0</v>
      </c>
      <c r="Z342" s="18">
        <v>0</v>
      </c>
      <c r="AA342" s="4">
        <f t="shared" si="84"/>
        <v>5695596</v>
      </c>
      <c r="AB342" s="20"/>
      <c r="AC342" s="20"/>
      <c r="AD342" s="20"/>
      <c r="AE342" s="20"/>
      <c r="AF342" s="20"/>
      <c r="AG342" s="20"/>
      <c r="AH342" s="53">
        <v>0</v>
      </c>
      <c r="AI342" s="53">
        <v>0</v>
      </c>
      <c r="AJ342" s="22"/>
      <c r="AK342" s="28">
        <f t="shared" si="85"/>
        <v>5695596</v>
      </c>
      <c r="AL342" s="30" t="str">
        <f t="shared" si="86"/>
        <v xml:space="preserve"> </v>
      </c>
      <c r="AM342" s="30" t="str">
        <f t="shared" si="87"/>
        <v xml:space="preserve"> </v>
      </c>
    </row>
    <row r="343" spans="1:39" ht="17.100000000000001" customHeight="1">
      <c r="A343" s="8" t="s">
        <v>110</v>
      </c>
      <c r="B343" s="8" t="s">
        <v>631</v>
      </c>
      <c r="C343" s="8" t="s">
        <v>883</v>
      </c>
      <c r="D343" s="8" t="s">
        <v>884</v>
      </c>
      <c r="E343" s="50">
        <v>840.67</v>
      </c>
      <c r="F343" s="2">
        <f t="shared" si="88"/>
        <v>1476855.4291999999</v>
      </c>
      <c r="G343" s="56">
        <v>0</v>
      </c>
      <c r="H343" s="55">
        <v>0</v>
      </c>
      <c r="I343" s="34">
        <f t="shared" si="77"/>
        <v>0</v>
      </c>
      <c r="J343" s="35">
        <v>0</v>
      </c>
      <c r="K343" s="35">
        <v>0</v>
      </c>
      <c r="L343" s="35">
        <v>0</v>
      </c>
      <c r="M343" s="35">
        <v>0</v>
      </c>
      <c r="N343" s="2">
        <f t="shared" si="78"/>
        <v>0</v>
      </c>
      <c r="O343" s="4">
        <f t="shared" ref="O343:O374" si="90">IF(F343&gt;N343,ROUND(SUM(F343-N343),0),0)</f>
        <v>1476855</v>
      </c>
      <c r="P343" s="52">
        <v>0</v>
      </c>
      <c r="Q343" s="52">
        <v>0</v>
      </c>
      <c r="R343" s="4">
        <f t="shared" si="79"/>
        <v>0</v>
      </c>
      <c r="S343" s="6">
        <f t="shared" si="89"/>
        <v>70574.246499999994</v>
      </c>
      <c r="T343" s="57">
        <v>0</v>
      </c>
      <c r="U343" s="6">
        <f t="shared" si="80"/>
        <v>0</v>
      </c>
      <c r="V343" s="6">
        <f t="shared" si="81"/>
        <v>70574.246499999994</v>
      </c>
      <c r="W343" s="4">
        <f t="shared" si="82"/>
        <v>1411485</v>
      </c>
      <c r="X343" s="19">
        <f t="shared" si="83"/>
        <v>2888340</v>
      </c>
      <c r="Y343" s="20">
        <v>0</v>
      </c>
      <c r="Z343" s="18">
        <v>0</v>
      </c>
      <c r="AA343" s="4">
        <f t="shared" si="84"/>
        <v>2888340</v>
      </c>
      <c r="AB343" s="20"/>
      <c r="AC343" s="20"/>
      <c r="AD343" s="20"/>
      <c r="AE343" s="20"/>
      <c r="AF343" s="20"/>
      <c r="AG343" s="20"/>
      <c r="AH343" s="53">
        <v>0</v>
      </c>
      <c r="AI343" s="53">
        <v>0</v>
      </c>
      <c r="AJ343" s="22"/>
      <c r="AK343" s="28">
        <f t="shared" si="85"/>
        <v>2888340</v>
      </c>
      <c r="AL343" s="30" t="str">
        <f t="shared" si="86"/>
        <v xml:space="preserve"> </v>
      </c>
      <c r="AM343" s="30" t="str">
        <f t="shared" si="87"/>
        <v xml:space="preserve"> </v>
      </c>
    </row>
    <row r="344" spans="1:39" ht="17.100000000000001" customHeight="1">
      <c r="A344" s="8" t="s">
        <v>110</v>
      </c>
      <c r="B344" s="8" t="s">
        <v>631</v>
      </c>
      <c r="C344" s="8" t="s">
        <v>916</v>
      </c>
      <c r="D344" s="8" t="s">
        <v>925</v>
      </c>
      <c r="E344" s="50">
        <v>11878.78</v>
      </c>
      <c r="F344" s="2">
        <f t="shared" si="88"/>
        <v>20868165.5528</v>
      </c>
      <c r="G344" s="56">
        <v>0</v>
      </c>
      <c r="H344" s="55">
        <v>0</v>
      </c>
      <c r="I344" s="34">
        <f t="shared" si="77"/>
        <v>0</v>
      </c>
      <c r="J344" s="35">
        <v>0</v>
      </c>
      <c r="K344" s="35">
        <v>0</v>
      </c>
      <c r="L344" s="35">
        <v>0</v>
      </c>
      <c r="M344" s="35">
        <v>0</v>
      </c>
      <c r="N344" s="2">
        <f t="shared" si="78"/>
        <v>0</v>
      </c>
      <c r="O344" s="4">
        <f t="shared" si="90"/>
        <v>20868166</v>
      </c>
      <c r="P344" s="52">
        <v>0</v>
      </c>
      <c r="Q344" s="52">
        <v>0</v>
      </c>
      <c r="R344" s="4">
        <f t="shared" si="79"/>
        <v>0</v>
      </c>
      <c r="S344" s="6">
        <f t="shared" si="89"/>
        <v>997223.58100000001</v>
      </c>
      <c r="T344" s="57">
        <v>0</v>
      </c>
      <c r="U344" s="6">
        <f t="shared" si="80"/>
        <v>0</v>
      </c>
      <c r="V344" s="6">
        <f t="shared" si="81"/>
        <v>997223.58100000001</v>
      </c>
      <c r="W344" s="4">
        <f t="shared" si="82"/>
        <v>19944472</v>
      </c>
      <c r="X344" s="19">
        <f t="shared" si="83"/>
        <v>40812638</v>
      </c>
      <c r="Y344" s="20">
        <v>0</v>
      </c>
      <c r="Z344" s="18">
        <v>0</v>
      </c>
      <c r="AA344" s="4">
        <f t="shared" si="84"/>
        <v>40812638</v>
      </c>
      <c r="AB344" s="20"/>
      <c r="AC344" s="20"/>
      <c r="AD344" s="20"/>
      <c r="AE344" s="20"/>
      <c r="AF344" s="20"/>
      <c r="AG344" s="20"/>
      <c r="AH344" s="53">
        <v>0</v>
      </c>
      <c r="AI344" s="53">
        <v>0</v>
      </c>
      <c r="AJ344" s="22"/>
      <c r="AK344" s="28">
        <f t="shared" si="85"/>
        <v>40812638</v>
      </c>
      <c r="AL344" s="30" t="str">
        <f t="shared" si="86"/>
        <v xml:space="preserve"> </v>
      </c>
      <c r="AM344" s="30" t="str">
        <f t="shared" si="87"/>
        <v xml:space="preserve"> </v>
      </c>
    </row>
    <row r="345" spans="1:39" ht="17.100000000000001" customHeight="1">
      <c r="A345" s="8" t="s">
        <v>110</v>
      </c>
      <c r="B345" s="8" t="s">
        <v>631</v>
      </c>
      <c r="C345" s="8" t="s">
        <v>51</v>
      </c>
      <c r="D345" s="8" t="s">
        <v>634</v>
      </c>
      <c r="E345" s="50">
        <v>32976.6</v>
      </c>
      <c r="F345" s="2">
        <f t="shared" si="88"/>
        <v>57931971.816</v>
      </c>
      <c r="G345" s="56">
        <v>16919442.149999999</v>
      </c>
      <c r="H345" s="55">
        <v>4388793</v>
      </c>
      <c r="I345" s="34">
        <f t="shared" si="77"/>
        <v>3291594.75</v>
      </c>
      <c r="J345" s="35">
        <v>2954098</v>
      </c>
      <c r="K345" s="35">
        <v>131286</v>
      </c>
      <c r="L345" s="35">
        <v>7237898</v>
      </c>
      <c r="M345" s="35">
        <v>0</v>
      </c>
      <c r="N345" s="2">
        <f t="shared" si="78"/>
        <v>30534318.899999999</v>
      </c>
      <c r="O345" s="4">
        <f t="shared" si="90"/>
        <v>27397653</v>
      </c>
      <c r="P345" s="52">
        <v>7507</v>
      </c>
      <c r="Q345" s="52">
        <v>33</v>
      </c>
      <c r="R345" s="4">
        <f t="shared" si="79"/>
        <v>344346</v>
      </c>
      <c r="S345" s="6">
        <f t="shared" si="89"/>
        <v>2768385.57</v>
      </c>
      <c r="T345" s="57">
        <v>1027912646</v>
      </c>
      <c r="U345" s="6">
        <f t="shared" si="80"/>
        <v>1027912.6459999999</v>
      </c>
      <c r="V345" s="6">
        <f t="shared" si="81"/>
        <v>1740472.9239999999</v>
      </c>
      <c r="W345" s="4">
        <f t="shared" si="82"/>
        <v>34809458</v>
      </c>
      <c r="X345" s="19">
        <f t="shared" si="83"/>
        <v>62551457</v>
      </c>
      <c r="Y345" s="20">
        <v>0</v>
      </c>
      <c r="Z345" s="18">
        <v>0</v>
      </c>
      <c r="AA345" s="4">
        <f t="shared" si="84"/>
        <v>62551457</v>
      </c>
      <c r="AB345" s="20"/>
      <c r="AC345" s="20"/>
      <c r="AD345" s="20"/>
      <c r="AE345" s="20"/>
      <c r="AF345" s="20"/>
      <c r="AG345" s="20"/>
      <c r="AH345" s="53">
        <v>0</v>
      </c>
      <c r="AI345" s="53">
        <v>0</v>
      </c>
      <c r="AJ345" s="22"/>
      <c r="AK345" s="28">
        <f t="shared" si="85"/>
        <v>62551457</v>
      </c>
      <c r="AL345" s="30" t="str">
        <f t="shared" si="86"/>
        <v xml:space="preserve"> </v>
      </c>
      <c r="AM345" s="30" t="str">
        <f t="shared" si="87"/>
        <v xml:space="preserve"> </v>
      </c>
    </row>
    <row r="346" spans="1:39" ht="17.100000000000001" customHeight="1">
      <c r="A346" s="8" t="s">
        <v>110</v>
      </c>
      <c r="B346" s="8" t="s">
        <v>631</v>
      </c>
      <c r="C346" s="8" t="s">
        <v>96</v>
      </c>
      <c r="D346" s="8" t="s">
        <v>635</v>
      </c>
      <c r="E346" s="50">
        <v>1246.24</v>
      </c>
      <c r="F346" s="2">
        <f t="shared" si="88"/>
        <v>2189344.5824000002</v>
      </c>
      <c r="G346" s="56">
        <v>1600303.1799999997</v>
      </c>
      <c r="H346" s="55">
        <v>179496</v>
      </c>
      <c r="I346" s="34">
        <f t="shared" si="77"/>
        <v>134622</v>
      </c>
      <c r="J346" s="35">
        <v>119810</v>
      </c>
      <c r="K346" s="35">
        <v>5378</v>
      </c>
      <c r="L346" s="35">
        <v>301245</v>
      </c>
      <c r="M346" s="35">
        <v>170865</v>
      </c>
      <c r="N346" s="2">
        <f t="shared" si="78"/>
        <v>2332223.1799999997</v>
      </c>
      <c r="O346" s="4">
        <f t="shared" si="90"/>
        <v>0</v>
      </c>
      <c r="P346" s="52">
        <v>665</v>
      </c>
      <c r="Q346" s="52">
        <v>59</v>
      </c>
      <c r="R346" s="4">
        <f t="shared" si="79"/>
        <v>54537</v>
      </c>
      <c r="S346" s="6">
        <f t="shared" si="89"/>
        <v>104621.848</v>
      </c>
      <c r="T346" s="57">
        <v>96877421</v>
      </c>
      <c r="U346" s="6">
        <f t="shared" si="80"/>
        <v>96877.421000000002</v>
      </c>
      <c r="V346" s="6">
        <f t="shared" si="81"/>
        <v>7744.426999999996</v>
      </c>
      <c r="W346" s="4">
        <f t="shared" si="82"/>
        <v>154889</v>
      </c>
      <c r="X346" s="19">
        <f t="shared" si="83"/>
        <v>209426</v>
      </c>
      <c r="Y346" s="20">
        <v>0</v>
      </c>
      <c r="Z346" s="18">
        <v>0</v>
      </c>
      <c r="AA346" s="4">
        <f t="shared" si="84"/>
        <v>209426</v>
      </c>
      <c r="AB346" s="20"/>
      <c r="AC346" s="20"/>
      <c r="AD346" s="20"/>
      <c r="AE346" s="20"/>
      <c r="AF346" s="20"/>
      <c r="AG346" s="20"/>
      <c r="AH346" s="53">
        <v>0</v>
      </c>
      <c r="AI346" s="53">
        <v>0</v>
      </c>
      <c r="AJ346" s="22"/>
      <c r="AK346" s="28">
        <f t="shared" si="85"/>
        <v>209426</v>
      </c>
      <c r="AL346" s="30">
        <f t="shared" si="86"/>
        <v>1</v>
      </c>
      <c r="AM346" s="30" t="str">
        <f t="shared" si="87"/>
        <v xml:space="preserve"> </v>
      </c>
    </row>
    <row r="347" spans="1:39" ht="17.100000000000001" customHeight="1">
      <c r="A347" s="8" t="s">
        <v>110</v>
      </c>
      <c r="B347" s="8" t="s">
        <v>631</v>
      </c>
      <c r="C347" s="8" t="s">
        <v>207</v>
      </c>
      <c r="D347" s="8" t="s">
        <v>842</v>
      </c>
      <c r="E347" s="50">
        <v>8706.24</v>
      </c>
      <c r="F347" s="2">
        <f t="shared" si="88"/>
        <v>15294774.182399999</v>
      </c>
      <c r="G347" s="56">
        <v>3946165.56</v>
      </c>
      <c r="H347" s="55">
        <v>1301630</v>
      </c>
      <c r="I347" s="34">
        <f t="shared" si="77"/>
        <v>976222.5</v>
      </c>
      <c r="J347" s="35">
        <v>872460</v>
      </c>
      <c r="K347" s="35">
        <v>38722</v>
      </c>
      <c r="L347" s="35">
        <v>2131616</v>
      </c>
      <c r="M347" s="35">
        <v>25097</v>
      </c>
      <c r="N347" s="2">
        <f t="shared" si="78"/>
        <v>7990283.0600000005</v>
      </c>
      <c r="O347" s="4">
        <f t="shared" si="90"/>
        <v>7304491</v>
      </c>
      <c r="P347" s="52">
        <v>4118</v>
      </c>
      <c r="Q347" s="52">
        <v>33</v>
      </c>
      <c r="R347" s="4">
        <f t="shared" si="79"/>
        <v>188893</v>
      </c>
      <c r="S347" s="6">
        <f t="shared" si="89"/>
        <v>730888.848</v>
      </c>
      <c r="T347" s="57">
        <v>233362836</v>
      </c>
      <c r="U347" s="6">
        <f t="shared" si="80"/>
        <v>233362.83600000001</v>
      </c>
      <c r="V347" s="6">
        <f t="shared" si="81"/>
        <v>497526.01199999999</v>
      </c>
      <c r="W347" s="4">
        <f t="shared" si="82"/>
        <v>9950520</v>
      </c>
      <c r="X347" s="19">
        <f t="shared" si="83"/>
        <v>17443904</v>
      </c>
      <c r="Y347" s="20">
        <v>0</v>
      </c>
      <c r="Z347" s="18">
        <v>0</v>
      </c>
      <c r="AA347" s="4">
        <f t="shared" si="84"/>
        <v>17443904</v>
      </c>
      <c r="AB347" s="20"/>
      <c r="AC347" s="20"/>
      <c r="AD347" s="20"/>
      <c r="AE347" s="20"/>
      <c r="AF347" s="20"/>
      <c r="AG347" s="20"/>
      <c r="AH347" s="53">
        <v>0</v>
      </c>
      <c r="AI347" s="53">
        <v>0</v>
      </c>
      <c r="AJ347" s="22"/>
      <c r="AK347" s="28">
        <f t="shared" si="85"/>
        <v>17443904</v>
      </c>
      <c r="AL347" s="30" t="str">
        <f t="shared" si="86"/>
        <v xml:space="preserve"> </v>
      </c>
      <c r="AM347" s="30" t="str">
        <f t="shared" si="87"/>
        <v xml:space="preserve"> </v>
      </c>
    </row>
    <row r="348" spans="1:39" ht="17.100000000000001" customHeight="1">
      <c r="A348" s="8" t="s">
        <v>110</v>
      </c>
      <c r="B348" s="8" t="s">
        <v>631</v>
      </c>
      <c r="C348" s="8" t="s">
        <v>191</v>
      </c>
      <c r="D348" s="8" t="s">
        <v>636</v>
      </c>
      <c r="E348" s="50">
        <v>9329.4</v>
      </c>
      <c r="F348" s="2">
        <f t="shared" si="88"/>
        <v>16389516.743999999</v>
      </c>
      <c r="G348" s="56">
        <v>7087789.1400000006</v>
      </c>
      <c r="H348" s="55">
        <v>1367223</v>
      </c>
      <c r="I348" s="34">
        <f t="shared" si="77"/>
        <v>1025417.25</v>
      </c>
      <c r="J348" s="35">
        <v>919348</v>
      </c>
      <c r="K348" s="35">
        <v>40721</v>
      </c>
      <c r="L348" s="35">
        <v>2228309</v>
      </c>
      <c r="M348" s="35">
        <v>7324</v>
      </c>
      <c r="N348" s="2">
        <f t="shared" si="78"/>
        <v>11308908.390000001</v>
      </c>
      <c r="O348" s="4">
        <f t="shared" si="90"/>
        <v>5080608</v>
      </c>
      <c r="P348" s="52">
        <v>5290</v>
      </c>
      <c r="Q348" s="52">
        <v>33</v>
      </c>
      <c r="R348" s="4">
        <f t="shared" si="79"/>
        <v>242652</v>
      </c>
      <c r="S348" s="6">
        <f t="shared" si="89"/>
        <v>783203.13</v>
      </c>
      <c r="T348" s="57">
        <v>422010470</v>
      </c>
      <c r="U348" s="6">
        <f t="shared" si="80"/>
        <v>422010.47</v>
      </c>
      <c r="V348" s="6">
        <f t="shared" si="81"/>
        <v>361192.66000000003</v>
      </c>
      <c r="W348" s="4">
        <f t="shared" si="82"/>
        <v>7223853</v>
      </c>
      <c r="X348" s="19">
        <f t="shared" si="83"/>
        <v>12547113</v>
      </c>
      <c r="Y348" s="20">
        <v>0</v>
      </c>
      <c r="Z348" s="18">
        <v>0</v>
      </c>
      <c r="AA348" s="4">
        <f t="shared" si="84"/>
        <v>12547113</v>
      </c>
      <c r="AB348" s="20"/>
      <c r="AC348" s="20"/>
      <c r="AD348" s="20"/>
      <c r="AE348" s="20"/>
      <c r="AF348" s="20"/>
      <c r="AG348" s="20"/>
      <c r="AH348" s="53">
        <v>0</v>
      </c>
      <c r="AI348" s="53">
        <v>0</v>
      </c>
      <c r="AJ348" s="22">
        <v>377</v>
      </c>
      <c r="AK348" s="28">
        <f t="shared" si="85"/>
        <v>12547490</v>
      </c>
      <c r="AL348" s="30" t="str">
        <f t="shared" si="86"/>
        <v xml:space="preserve"> </v>
      </c>
      <c r="AM348" s="30" t="str">
        <f t="shared" si="87"/>
        <v xml:space="preserve"> </v>
      </c>
    </row>
    <row r="349" spans="1:39" ht="17.100000000000001" customHeight="1">
      <c r="A349" s="8" t="s">
        <v>110</v>
      </c>
      <c r="B349" s="8" t="s">
        <v>631</v>
      </c>
      <c r="C349" s="8" t="s">
        <v>56</v>
      </c>
      <c r="D349" s="8" t="s">
        <v>637</v>
      </c>
      <c r="E349" s="50">
        <v>3545.34</v>
      </c>
      <c r="F349" s="2">
        <f t="shared" si="88"/>
        <v>6228311.4983999999</v>
      </c>
      <c r="G349" s="56">
        <v>1275985.99</v>
      </c>
      <c r="H349" s="55">
        <v>502988</v>
      </c>
      <c r="I349" s="34">
        <f t="shared" si="77"/>
        <v>377241</v>
      </c>
      <c r="J349" s="35">
        <v>337893</v>
      </c>
      <c r="K349" s="35">
        <v>14976</v>
      </c>
      <c r="L349" s="35">
        <v>821953</v>
      </c>
      <c r="M349" s="35">
        <v>45872</v>
      </c>
      <c r="N349" s="2">
        <f t="shared" si="78"/>
        <v>2873920.99</v>
      </c>
      <c r="O349" s="4">
        <f t="shared" si="90"/>
        <v>3354391</v>
      </c>
      <c r="P349" s="52">
        <v>1638</v>
      </c>
      <c r="Q349" s="52">
        <v>33</v>
      </c>
      <c r="R349" s="4">
        <f t="shared" si="79"/>
        <v>75135</v>
      </c>
      <c r="S349" s="6">
        <f t="shared" si="89"/>
        <v>297631.29300000001</v>
      </c>
      <c r="T349" s="57">
        <v>80181009</v>
      </c>
      <c r="U349" s="6">
        <f t="shared" si="80"/>
        <v>80181.009000000005</v>
      </c>
      <c r="V349" s="6">
        <f t="shared" si="81"/>
        <v>217450.28399999999</v>
      </c>
      <c r="W349" s="4">
        <f t="shared" si="82"/>
        <v>4349006</v>
      </c>
      <c r="X349" s="19">
        <f t="shared" si="83"/>
        <v>7778532</v>
      </c>
      <c r="Y349" s="20">
        <v>0</v>
      </c>
      <c r="Z349" s="18">
        <v>0</v>
      </c>
      <c r="AA349" s="4">
        <f t="shared" si="84"/>
        <v>7778532</v>
      </c>
      <c r="AB349" s="20"/>
      <c r="AC349" s="20"/>
      <c r="AD349" s="20"/>
      <c r="AE349" s="20"/>
      <c r="AF349" s="20"/>
      <c r="AG349" s="20"/>
      <c r="AH349" s="53">
        <v>0</v>
      </c>
      <c r="AI349" s="53">
        <v>0</v>
      </c>
      <c r="AJ349" s="22"/>
      <c r="AK349" s="28">
        <f t="shared" si="85"/>
        <v>7778532</v>
      </c>
      <c r="AL349" s="30" t="str">
        <f t="shared" si="86"/>
        <v xml:space="preserve"> </v>
      </c>
      <c r="AM349" s="30" t="str">
        <f t="shared" si="87"/>
        <v xml:space="preserve"> </v>
      </c>
    </row>
    <row r="350" spans="1:39" ht="17.100000000000001" customHeight="1">
      <c r="A350" s="8" t="s">
        <v>110</v>
      </c>
      <c r="B350" s="8" t="s">
        <v>631</v>
      </c>
      <c r="C350" s="8" t="s">
        <v>93</v>
      </c>
      <c r="D350" s="8" t="s">
        <v>638</v>
      </c>
      <c r="E350" s="50">
        <v>1686.68</v>
      </c>
      <c r="F350" s="2">
        <f t="shared" si="88"/>
        <v>2963091.9568000003</v>
      </c>
      <c r="G350" s="56">
        <v>688272.91</v>
      </c>
      <c r="H350" s="55">
        <v>260748</v>
      </c>
      <c r="I350" s="34">
        <f t="shared" si="77"/>
        <v>195561</v>
      </c>
      <c r="J350" s="35">
        <v>174983</v>
      </c>
      <c r="K350" s="35">
        <v>7773</v>
      </c>
      <c r="L350" s="35">
        <v>427431</v>
      </c>
      <c r="M350" s="35">
        <v>10057</v>
      </c>
      <c r="N350" s="2">
        <f t="shared" si="78"/>
        <v>1504077.9100000001</v>
      </c>
      <c r="O350" s="4">
        <f t="shared" si="90"/>
        <v>1459014</v>
      </c>
      <c r="P350" s="52">
        <v>851</v>
      </c>
      <c r="Q350" s="52">
        <v>33</v>
      </c>
      <c r="R350" s="4">
        <f t="shared" si="79"/>
        <v>39035</v>
      </c>
      <c r="S350" s="6">
        <f t="shared" si="89"/>
        <v>141596.78599999999</v>
      </c>
      <c r="T350" s="57">
        <v>41387427</v>
      </c>
      <c r="U350" s="6">
        <f t="shared" si="80"/>
        <v>41387.427000000003</v>
      </c>
      <c r="V350" s="6">
        <f t="shared" si="81"/>
        <v>100209.359</v>
      </c>
      <c r="W350" s="4">
        <f t="shared" si="82"/>
        <v>2004187</v>
      </c>
      <c r="X350" s="19">
        <f t="shared" si="83"/>
        <v>3502236</v>
      </c>
      <c r="Y350" s="20">
        <v>0</v>
      </c>
      <c r="Z350" s="18">
        <v>0</v>
      </c>
      <c r="AA350" s="4">
        <f t="shared" si="84"/>
        <v>3502236</v>
      </c>
      <c r="AB350" s="20"/>
      <c r="AC350" s="20"/>
      <c r="AD350" s="20"/>
      <c r="AE350" s="20"/>
      <c r="AF350" s="20"/>
      <c r="AG350" s="20"/>
      <c r="AH350" s="53">
        <v>0</v>
      </c>
      <c r="AI350" s="53">
        <v>0</v>
      </c>
      <c r="AJ350" s="22"/>
      <c r="AK350" s="28">
        <f t="shared" si="85"/>
        <v>3502236</v>
      </c>
      <c r="AL350" s="30" t="str">
        <f t="shared" si="86"/>
        <v xml:space="preserve"> </v>
      </c>
      <c r="AM350" s="30" t="str">
        <f t="shared" si="87"/>
        <v xml:space="preserve"> </v>
      </c>
    </row>
    <row r="351" spans="1:39" ht="17.100000000000001" customHeight="1">
      <c r="A351" s="8" t="s">
        <v>110</v>
      </c>
      <c r="B351" s="8" t="s">
        <v>631</v>
      </c>
      <c r="C351" s="8" t="s">
        <v>99</v>
      </c>
      <c r="D351" s="8" t="s">
        <v>639</v>
      </c>
      <c r="E351" s="50">
        <v>37485.53</v>
      </c>
      <c r="F351" s="2">
        <f t="shared" si="88"/>
        <v>65853079.682799995</v>
      </c>
      <c r="G351" s="56">
        <v>33245255.23</v>
      </c>
      <c r="H351" s="55">
        <v>5579435</v>
      </c>
      <c r="I351" s="34">
        <f t="shared" si="77"/>
        <v>4184576.25</v>
      </c>
      <c r="J351" s="35">
        <v>3758734</v>
      </c>
      <c r="K351" s="35">
        <v>166821</v>
      </c>
      <c r="L351" s="35">
        <v>9167300</v>
      </c>
      <c r="M351" s="35">
        <v>8545</v>
      </c>
      <c r="N351" s="2">
        <f t="shared" si="78"/>
        <v>50531231.480000004</v>
      </c>
      <c r="O351" s="4">
        <f t="shared" si="90"/>
        <v>15321848</v>
      </c>
      <c r="P351" s="52">
        <v>15336</v>
      </c>
      <c r="Q351" s="52">
        <v>33</v>
      </c>
      <c r="R351" s="4">
        <f t="shared" si="79"/>
        <v>703462</v>
      </c>
      <c r="S351" s="6">
        <f t="shared" si="89"/>
        <v>3146910.2434999999</v>
      </c>
      <c r="T351" s="57">
        <v>1964250840</v>
      </c>
      <c r="U351" s="6">
        <f t="shared" si="80"/>
        <v>1964250.84</v>
      </c>
      <c r="V351" s="6">
        <f t="shared" si="81"/>
        <v>1182659.4034999998</v>
      </c>
      <c r="W351" s="4">
        <f t="shared" si="82"/>
        <v>23653188</v>
      </c>
      <c r="X351" s="19">
        <f t="shared" si="83"/>
        <v>39678498</v>
      </c>
      <c r="Y351" s="20">
        <v>0</v>
      </c>
      <c r="Z351" s="18">
        <v>0</v>
      </c>
      <c r="AA351" s="4">
        <f t="shared" si="84"/>
        <v>39678498</v>
      </c>
      <c r="AB351" s="20"/>
      <c r="AC351" s="20"/>
      <c r="AD351" s="20"/>
      <c r="AE351" s="20"/>
      <c r="AF351" s="20"/>
      <c r="AG351" s="20"/>
      <c r="AH351" s="53">
        <v>0</v>
      </c>
      <c r="AI351" s="53">
        <v>0</v>
      </c>
      <c r="AJ351" s="22"/>
      <c r="AK351" s="28">
        <f t="shared" si="85"/>
        <v>39678498</v>
      </c>
      <c r="AL351" s="30" t="str">
        <f t="shared" si="86"/>
        <v xml:space="preserve"> </v>
      </c>
      <c r="AM351" s="30" t="str">
        <f t="shared" si="87"/>
        <v xml:space="preserve"> </v>
      </c>
    </row>
    <row r="352" spans="1:39" ht="17.100000000000001" customHeight="1">
      <c r="A352" s="8" t="s">
        <v>110</v>
      </c>
      <c r="B352" s="8" t="s">
        <v>631</v>
      </c>
      <c r="C352" s="8" t="s">
        <v>64</v>
      </c>
      <c r="D352" s="8" t="s">
        <v>640</v>
      </c>
      <c r="E352" s="50">
        <v>1466.95</v>
      </c>
      <c r="F352" s="2">
        <f t="shared" si="88"/>
        <v>2577079.0819999999</v>
      </c>
      <c r="G352" s="56">
        <v>684853.09000000008</v>
      </c>
      <c r="H352" s="55">
        <v>196506</v>
      </c>
      <c r="I352" s="34">
        <f t="shared" si="77"/>
        <v>147379.5</v>
      </c>
      <c r="J352" s="35">
        <v>131459</v>
      </c>
      <c r="K352" s="35">
        <v>5866</v>
      </c>
      <c r="L352" s="35">
        <v>327410</v>
      </c>
      <c r="M352" s="35">
        <v>0</v>
      </c>
      <c r="N352" s="2">
        <f t="shared" si="78"/>
        <v>1296967.5900000001</v>
      </c>
      <c r="O352" s="4">
        <f t="shared" si="90"/>
        <v>1280111</v>
      </c>
      <c r="P352" s="52">
        <v>814</v>
      </c>
      <c r="Q352" s="52">
        <v>33</v>
      </c>
      <c r="R352" s="4">
        <f t="shared" si="79"/>
        <v>37338</v>
      </c>
      <c r="S352" s="6">
        <f t="shared" si="89"/>
        <v>123150.4525</v>
      </c>
      <c r="T352" s="57">
        <v>43235675</v>
      </c>
      <c r="U352" s="6">
        <f t="shared" si="80"/>
        <v>43235.675000000003</v>
      </c>
      <c r="V352" s="6">
        <f t="shared" si="81"/>
        <v>79914.777499999997</v>
      </c>
      <c r="W352" s="4">
        <f t="shared" si="82"/>
        <v>1598296</v>
      </c>
      <c r="X352" s="19">
        <f t="shared" si="83"/>
        <v>2915745</v>
      </c>
      <c r="Y352" s="20">
        <v>0</v>
      </c>
      <c r="Z352" s="18">
        <v>0</v>
      </c>
      <c r="AA352" s="4">
        <f t="shared" si="84"/>
        <v>2915745</v>
      </c>
      <c r="AB352" s="20"/>
      <c r="AC352" s="20"/>
      <c r="AD352" s="20"/>
      <c r="AE352" s="20"/>
      <c r="AF352" s="20"/>
      <c r="AG352" s="20"/>
      <c r="AH352" s="53">
        <v>0</v>
      </c>
      <c r="AI352" s="53">
        <v>0</v>
      </c>
      <c r="AJ352" s="22"/>
      <c r="AK352" s="28">
        <f t="shared" si="85"/>
        <v>2915745</v>
      </c>
      <c r="AL352" s="30" t="str">
        <f t="shared" si="86"/>
        <v xml:space="preserve"> </v>
      </c>
      <c r="AM352" s="30" t="str">
        <f t="shared" si="87"/>
        <v xml:space="preserve"> </v>
      </c>
    </row>
    <row r="353" spans="1:39" ht="17.100000000000001" customHeight="1">
      <c r="A353" s="8" t="s">
        <v>110</v>
      </c>
      <c r="B353" s="8" t="s">
        <v>631</v>
      </c>
      <c r="C353" s="8" t="s">
        <v>193</v>
      </c>
      <c r="D353" s="8" t="s">
        <v>641</v>
      </c>
      <c r="E353" s="50">
        <v>5845.65</v>
      </c>
      <c r="F353" s="2">
        <f t="shared" si="88"/>
        <v>10269404.093999999</v>
      </c>
      <c r="G353" s="56">
        <v>5357447.5</v>
      </c>
      <c r="H353" s="55">
        <v>779586</v>
      </c>
      <c r="I353" s="34">
        <f t="shared" si="77"/>
        <v>584689.5</v>
      </c>
      <c r="J353" s="35">
        <v>523426</v>
      </c>
      <c r="K353" s="35">
        <v>23397</v>
      </c>
      <c r="L353" s="35">
        <v>1299686</v>
      </c>
      <c r="M353" s="35">
        <v>0</v>
      </c>
      <c r="N353" s="2">
        <f t="shared" si="78"/>
        <v>7788646</v>
      </c>
      <c r="O353" s="4">
        <f t="shared" si="90"/>
        <v>2480758</v>
      </c>
      <c r="P353" s="52">
        <v>2394</v>
      </c>
      <c r="Q353" s="52">
        <v>33</v>
      </c>
      <c r="R353" s="4">
        <f t="shared" si="79"/>
        <v>109813</v>
      </c>
      <c r="S353" s="6">
        <f t="shared" si="89"/>
        <v>490742.3175</v>
      </c>
      <c r="T353" s="57">
        <v>350847904</v>
      </c>
      <c r="U353" s="6">
        <f t="shared" si="80"/>
        <v>350847.90399999998</v>
      </c>
      <c r="V353" s="6">
        <f t="shared" si="81"/>
        <v>139894.41350000002</v>
      </c>
      <c r="W353" s="4">
        <f t="shared" si="82"/>
        <v>2797888</v>
      </c>
      <c r="X353" s="19">
        <f t="shared" si="83"/>
        <v>5388459</v>
      </c>
      <c r="Y353" s="20">
        <v>0</v>
      </c>
      <c r="Z353" s="18">
        <v>0</v>
      </c>
      <c r="AA353" s="4">
        <f t="shared" si="84"/>
        <v>5388459</v>
      </c>
      <c r="AB353" s="20"/>
      <c r="AC353" s="20"/>
      <c r="AD353" s="20"/>
      <c r="AE353" s="20"/>
      <c r="AF353" s="20"/>
      <c r="AG353" s="20"/>
      <c r="AH353" s="53">
        <v>0</v>
      </c>
      <c r="AI353" s="53">
        <v>0</v>
      </c>
      <c r="AJ353" s="22"/>
      <c r="AK353" s="28">
        <f t="shared" si="85"/>
        <v>5388459</v>
      </c>
      <c r="AL353" s="30" t="str">
        <f t="shared" si="86"/>
        <v xml:space="preserve"> </v>
      </c>
      <c r="AM353" s="30" t="str">
        <f t="shared" si="87"/>
        <v xml:space="preserve"> </v>
      </c>
    </row>
    <row r="354" spans="1:39" ht="17.100000000000001" customHeight="1">
      <c r="A354" s="8" t="s">
        <v>110</v>
      </c>
      <c r="B354" s="8" t="s">
        <v>631</v>
      </c>
      <c r="C354" s="8" t="s">
        <v>215</v>
      </c>
      <c r="D354" s="8" t="s">
        <v>642</v>
      </c>
      <c r="E354" s="50">
        <v>22652.12</v>
      </c>
      <c r="F354" s="2">
        <f t="shared" si="88"/>
        <v>39794338.331199996</v>
      </c>
      <c r="G354" s="56">
        <v>8497580.5800000001</v>
      </c>
      <c r="H354" s="55">
        <v>3212858</v>
      </c>
      <c r="I354" s="34">
        <f t="shared" si="77"/>
        <v>2409643.5</v>
      </c>
      <c r="J354" s="35">
        <v>2160743</v>
      </c>
      <c r="K354" s="35">
        <v>96208</v>
      </c>
      <c r="L354" s="35">
        <v>5318943</v>
      </c>
      <c r="M354" s="35">
        <v>58384</v>
      </c>
      <c r="N354" s="2">
        <f t="shared" si="78"/>
        <v>18541502.079999998</v>
      </c>
      <c r="O354" s="4">
        <f t="shared" si="90"/>
        <v>21252836</v>
      </c>
      <c r="P354" s="52">
        <v>6719</v>
      </c>
      <c r="Q354" s="52">
        <v>33</v>
      </c>
      <c r="R354" s="4">
        <f t="shared" si="79"/>
        <v>308201</v>
      </c>
      <c r="S354" s="6">
        <f t="shared" si="89"/>
        <v>1901645.4739999999</v>
      </c>
      <c r="T354" s="57">
        <v>526586522</v>
      </c>
      <c r="U354" s="6">
        <f t="shared" si="80"/>
        <v>526586.522</v>
      </c>
      <c r="V354" s="6">
        <f t="shared" si="81"/>
        <v>1375058.952</v>
      </c>
      <c r="W354" s="4">
        <f t="shared" si="82"/>
        <v>27501179</v>
      </c>
      <c r="X354" s="19">
        <f t="shared" si="83"/>
        <v>49062216</v>
      </c>
      <c r="Y354" s="20">
        <v>0</v>
      </c>
      <c r="Z354" s="18">
        <v>0</v>
      </c>
      <c r="AA354" s="4">
        <f t="shared" si="84"/>
        <v>49062216</v>
      </c>
      <c r="AB354" s="20"/>
      <c r="AC354" s="20"/>
      <c r="AD354" s="20"/>
      <c r="AE354" s="20"/>
      <c r="AF354" s="20"/>
      <c r="AG354" s="20"/>
      <c r="AH354" s="53">
        <v>0</v>
      </c>
      <c r="AI354" s="53">
        <v>0</v>
      </c>
      <c r="AJ354" s="22"/>
      <c r="AK354" s="28">
        <f t="shared" si="85"/>
        <v>49062216</v>
      </c>
      <c r="AL354" s="30" t="str">
        <f t="shared" si="86"/>
        <v xml:space="preserve"> </v>
      </c>
      <c r="AM354" s="30" t="str">
        <f t="shared" si="87"/>
        <v xml:space="preserve"> </v>
      </c>
    </row>
    <row r="355" spans="1:39" ht="17.100000000000001" customHeight="1">
      <c r="A355" s="8" t="s">
        <v>110</v>
      </c>
      <c r="B355" s="8" t="s">
        <v>631</v>
      </c>
      <c r="C355" s="8" t="s">
        <v>61</v>
      </c>
      <c r="D355" s="8" t="s">
        <v>643</v>
      </c>
      <c r="E355" s="50">
        <v>2083.19</v>
      </c>
      <c r="F355" s="2">
        <f t="shared" si="88"/>
        <v>3659664.8643999998</v>
      </c>
      <c r="G355" s="56">
        <v>881565.61</v>
      </c>
      <c r="H355" s="55">
        <v>269287</v>
      </c>
      <c r="I355" s="34">
        <f t="shared" si="77"/>
        <v>201965.25</v>
      </c>
      <c r="J355" s="35">
        <v>181077</v>
      </c>
      <c r="K355" s="35">
        <v>8084</v>
      </c>
      <c r="L355" s="35">
        <v>444637</v>
      </c>
      <c r="M355" s="35">
        <v>0</v>
      </c>
      <c r="N355" s="2">
        <f t="shared" si="78"/>
        <v>1717328.8599999999</v>
      </c>
      <c r="O355" s="4">
        <f t="shared" si="90"/>
        <v>1942336</v>
      </c>
      <c r="P355" s="52">
        <v>1002</v>
      </c>
      <c r="Q355" s="52">
        <v>33</v>
      </c>
      <c r="R355" s="4">
        <f t="shared" si="79"/>
        <v>45962</v>
      </c>
      <c r="S355" s="6">
        <f t="shared" si="89"/>
        <v>174883.80050000001</v>
      </c>
      <c r="T355" s="57">
        <v>58498050</v>
      </c>
      <c r="U355" s="6">
        <f t="shared" si="80"/>
        <v>58498.05</v>
      </c>
      <c r="V355" s="6">
        <f t="shared" si="81"/>
        <v>116385.75050000001</v>
      </c>
      <c r="W355" s="4">
        <f t="shared" si="82"/>
        <v>2327715</v>
      </c>
      <c r="X355" s="19">
        <f t="shared" si="83"/>
        <v>4316013</v>
      </c>
      <c r="Y355" s="20">
        <v>0</v>
      </c>
      <c r="Z355" s="18">
        <v>0</v>
      </c>
      <c r="AA355" s="4">
        <f t="shared" si="84"/>
        <v>4316013</v>
      </c>
      <c r="AB355" s="20"/>
      <c r="AC355" s="20"/>
      <c r="AD355" s="20"/>
      <c r="AE355" s="20"/>
      <c r="AF355" s="20"/>
      <c r="AG355" s="20"/>
      <c r="AH355" s="53">
        <v>0</v>
      </c>
      <c r="AI355" s="53">
        <v>0</v>
      </c>
      <c r="AJ355" s="22"/>
      <c r="AK355" s="28">
        <f t="shared" si="85"/>
        <v>4316013</v>
      </c>
      <c r="AL355" s="30" t="str">
        <f t="shared" si="86"/>
        <v xml:space="preserve"> </v>
      </c>
      <c r="AM355" s="30" t="str">
        <f t="shared" si="87"/>
        <v xml:space="preserve"> </v>
      </c>
    </row>
    <row r="356" spans="1:39" ht="17.100000000000001" customHeight="1">
      <c r="A356" s="8" t="s">
        <v>110</v>
      </c>
      <c r="B356" s="8" t="s">
        <v>631</v>
      </c>
      <c r="C356" s="8" t="s">
        <v>4</v>
      </c>
      <c r="D356" s="8" t="s">
        <v>644</v>
      </c>
      <c r="E356" s="50">
        <v>3215.62</v>
      </c>
      <c r="F356" s="2">
        <f t="shared" si="88"/>
        <v>5649072.5911999997</v>
      </c>
      <c r="G356" s="56">
        <v>267688.58999999997</v>
      </c>
      <c r="H356" s="55">
        <v>397420</v>
      </c>
      <c r="I356" s="34">
        <f t="shared" si="77"/>
        <v>298065</v>
      </c>
      <c r="J356" s="35">
        <v>266630</v>
      </c>
      <c r="K356" s="35">
        <v>11852</v>
      </c>
      <c r="L356" s="35">
        <v>653089</v>
      </c>
      <c r="M356" s="35">
        <v>0</v>
      </c>
      <c r="N356" s="2">
        <f t="shared" si="78"/>
        <v>1497324.5899999999</v>
      </c>
      <c r="O356" s="4">
        <f t="shared" si="90"/>
        <v>4151748</v>
      </c>
      <c r="P356" s="52">
        <v>0</v>
      </c>
      <c r="Q356" s="52">
        <v>0</v>
      </c>
      <c r="R356" s="4">
        <f t="shared" si="79"/>
        <v>0</v>
      </c>
      <c r="S356" s="6">
        <f t="shared" si="89"/>
        <v>269951.299</v>
      </c>
      <c r="T356" s="57">
        <v>16678417</v>
      </c>
      <c r="U356" s="6">
        <f t="shared" si="80"/>
        <v>16678.417000000001</v>
      </c>
      <c r="V356" s="6">
        <f t="shared" si="81"/>
        <v>253272.88199999998</v>
      </c>
      <c r="W356" s="4">
        <f t="shared" si="82"/>
        <v>5065458</v>
      </c>
      <c r="X356" s="19">
        <f t="shared" si="83"/>
        <v>9217206</v>
      </c>
      <c r="Y356" s="20">
        <v>0</v>
      </c>
      <c r="Z356" s="18">
        <v>0</v>
      </c>
      <c r="AA356" s="4">
        <f t="shared" si="84"/>
        <v>9217206</v>
      </c>
      <c r="AB356" s="20"/>
      <c r="AC356" s="20"/>
      <c r="AD356" s="20"/>
      <c r="AE356" s="20"/>
      <c r="AF356" s="20"/>
      <c r="AG356" s="20"/>
      <c r="AH356" s="53">
        <v>0</v>
      </c>
      <c r="AI356" s="53">
        <v>0</v>
      </c>
      <c r="AJ356" s="22"/>
      <c r="AK356" s="28">
        <f t="shared" si="85"/>
        <v>9217206</v>
      </c>
      <c r="AL356" s="30" t="str">
        <f t="shared" si="86"/>
        <v xml:space="preserve"> </v>
      </c>
      <c r="AM356" s="30" t="str">
        <f t="shared" si="87"/>
        <v xml:space="preserve"> </v>
      </c>
    </row>
    <row r="357" spans="1:39" ht="17.100000000000001" customHeight="1">
      <c r="A357" s="8" t="s">
        <v>110</v>
      </c>
      <c r="B357" s="8" t="s">
        <v>631</v>
      </c>
      <c r="C357" s="8" t="s">
        <v>185</v>
      </c>
      <c r="D357" s="8" t="s">
        <v>645</v>
      </c>
      <c r="E357" s="50">
        <v>67263.28</v>
      </c>
      <c r="F357" s="2">
        <f t="shared" si="88"/>
        <v>118165439.7728</v>
      </c>
      <c r="G357" s="56">
        <v>33633155.770000003</v>
      </c>
      <c r="H357" s="55">
        <v>10515995</v>
      </c>
      <c r="I357" s="34">
        <f t="shared" si="77"/>
        <v>7886996.25</v>
      </c>
      <c r="J357" s="35">
        <v>7077684</v>
      </c>
      <c r="K357" s="35">
        <v>314769</v>
      </c>
      <c r="L357" s="35">
        <v>17348888</v>
      </c>
      <c r="M357" s="35">
        <v>1032</v>
      </c>
      <c r="N357" s="2">
        <f t="shared" si="78"/>
        <v>66262525.020000003</v>
      </c>
      <c r="O357" s="4">
        <f t="shared" si="90"/>
        <v>51902915</v>
      </c>
      <c r="P357" s="52">
        <v>12272</v>
      </c>
      <c r="Q357" s="52">
        <v>33</v>
      </c>
      <c r="R357" s="4">
        <f t="shared" si="79"/>
        <v>562917</v>
      </c>
      <c r="S357" s="6">
        <f t="shared" si="89"/>
        <v>5646752.3559999997</v>
      </c>
      <c r="T357" s="57">
        <v>2107340587</v>
      </c>
      <c r="U357" s="6">
        <f t="shared" si="80"/>
        <v>2107340.5869999998</v>
      </c>
      <c r="V357" s="6">
        <f t="shared" si="81"/>
        <v>3539411.7689999999</v>
      </c>
      <c r="W357" s="4">
        <f t="shared" si="82"/>
        <v>70788235</v>
      </c>
      <c r="X357" s="19">
        <f t="shared" si="83"/>
        <v>123254067</v>
      </c>
      <c r="Y357" s="20">
        <v>0</v>
      </c>
      <c r="Z357" s="18">
        <v>0</v>
      </c>
      <c r="AA357" s="4">
        <f t="shared" si="84"/>
        <v>123254067</v>
      </c>
      <c r="AB357" s="20"/>
      <c r="AC357" s="20"/>
      <c r="AD357" s="20"/>
      <c r="AE357" s="20"/>
      <c r="AF357" s="20"/>
      <c r="AG357" s="20"/>
      <c r="AH357" s="53">
        <v>0</v>
      </c>
      <c r="AI357" s="53">
        <v>0</v>
      </c>
      <c r="AJ357" s="22"/>
      <c r="AK357" s="28">
        <f t="shared" si="85"/>
        <v>123254067</v>
      </c>
      <c r="AL357" s="30" t="str">
        <f t="shared" si="86"/>
        <v xml:space="preserve"> </v>
      </c>
      <c r="AM357" s="30" t="str">
        <f t="shared" si="87"/>
        <v xml:space="preserve"> </v>
      </c>
    </row>
    <row r="358" spans="1:39" ht="17.100000000000001" customHeight="1">
      <c r="A358" s="8" t="s">
        <v>110</v>
      </c>
      <c r="B358" s="8" t="s">
        <v>631</v>
      </c>
      <c r="C358" s="8" t="s">
        <v>885</v>
      </c>
      <c r="D358" s="8" t="s">
        <v>886</v>
      </c>
      <c r="E358" s="50">
        <v>262.05</v>
      </c>
      <c r="F358" s="2">
        <f t="shared" si="88"/>
        <v>460358.95800000004</v>
      </c>
      <c r="G358" s="56">
        <v>0</v>
      </c>
      <c r="H358" s="55">
        <v>0</v>
      </c>
      <c r="I358" s="34">
        <f t="shared" si="77"/>
        <v>0</v>
      </c>
      <c r="J358" s="35">
        <v>0</v>
      </c>
      <c r="K358" s="35">
        <v>0</v>
      </c>
      <c r="L358" s="35">
        <v>0</v>
      </c>
      <c r="M358" s="35">
        <v>0</v>
      </c>
      <c r="N358" s="2">
        <f t="shared" si="78"/>
        <v>0</v>
      </c>
      <c r="O358" s="4">
        <f t="shared" si="90"/>
        <v>460359</v>
      </c>
      <c r="P358" s="52">
        <v>0</v>
      </c>
      <c r="Q358" s="52">
        <v>0</v>
      </c>
      <c r="R358" s="4">
        <f t="shared" si="79"/>
        <v>0</v>
      </c>
      <c r="S358" s="6">
        <f t="shared" si="89"/>
        <v>21999.0975</v>
      </c>
      <c r="T358" s="57">
        <v>0</v>
      </c>
      <c r="U358" s="6">
        <f t="shared" si="80"/>
        <v>0</v>
      </c>
      <c r="V358" s="6">
        <f t="shared" si="81"/>
        <v>21999.0975</v>
      </c>
      <c r="W358" s="4">
        <f t="shared" si="82"/>
        <v>439982</v>
      </c>
      <c r="X358" s="19">
        <f t="shared" si="83"/>
        <v>900341</v>
      </c>
      <c r="Y358" s="20">
        <v>0</v>
      </c>
      <c r="Z358" s="18">
        <v>0</v>
      </c>
      <c r="AA358" s="4">
        <f t="shared" si="84"/>
        <v>900341</v>
      </c>
      <c r="AB358" s="20"/>
      <c r="AC358" s="20"/>
      <c r="AD358" s="20"/>
      <c r="AE358" s="20"/>
      <c r="AF358" s="20"/>
      <c r="AG358" s="20"/>
      <c r="AH358" s="53">
        <v>0</v>
      </c>
      <c r="AI358" s="53">
        <v>0</v>
      </c>
      <c r="AJ358" s="22"/>
      <c r="AK358" s="28">
        <f t="shared" si="85"/>
        <v>900341</v>
      </c>
      <c r="AL358" s="30" t="str">
        <f t="shared" si="86"/>
        <v xml:space="preserve"> </v>
      </c>
      <c r="AM358" s="30" t="str">
        <f t="shared" si="87"/>
        <v xml:space="preserve"> </v>
      </c>
    </row>
    <row r="359" spans="1:39" ht="17.100000000000001" customHeight="1">
      <c r="A359" s="8" t="s">
        <v>110</v>
      </c>
      <c r="B359" s="8" t="s">
        <v>631</v>
      </c>
      <c r="C359" s="8" t="s">
        <v>926</v>
      </c>
      <c r="D359" s="8" t="s">
        <v>927</v>
      </c>
      <c r="E359" s="50">
        <v>43.14</v>
      </c>
      <c r="F359" s="2">
        <f t="shared" si="88"/>
        <v>75786.626399999994</v>
      </c>
      <c r="G359" s="56">
        <v>0</v>
      </c>
      <c r="H359" s="55">
        <v>0</v>
      </c>
      <c r="I359" s="34">
        <f t="shared" si="77"/>
        <v>0</v>
      </c>
      <c r="J359" s="35">
        <v>0</v>
      </c>
      <c r="K359" s="35">
        <v>0</v>
      </c>
      <c r="L359" s="35">
        <v>0</v>
      </c>
      <c r="M359" s="35">
        <v>0</v>
      </c>
      <c r="N359" s="2">
        <f t="shared" si="78"/>
        <v>0</v>
      </c>
      <c r="O359" s="4">
        <f t="shared" si="90"/>
        <v>75787</v>
      </c>
      <c r="P359" s="52">
        <v>0</v>
      </c>
      <c r="Q359" s="52">
        <v>0</v>
      </c>
      <c r="R359" s="4">
        <f t="shared" si="79"/>
        <v>0</v>
      </c>
      <c r="S359" s="6">
        <f t="shared" si="89"/>
        <v>3621.6030000000001</v>
      </c>
      <c r="T359" s="57">
        <v>0</v>
      </c>
      <c r="U359" s="6">
        <f t="shared" si="80"/>
        <v>0</v>
      </c>
      <c r="V359" s="6">
        <f t="shared" si="81"/>
        <v>3621.6030000000001</v>
      </c>
      <c r="W359" s="4">
        <f t="shared" si="82"/>
        <v>72432</v>
      </c>
      <c r="X359" s="19">
        <f t="shared" si="83"/>
        <v>148219</v>
      </c>
      <c r="Y359" s="20">
        <v>0</v>
      </c>
      <c r="Z359" s="18">
        <v>0</v>
      </c>
      <c r="AA359" s="4">
        <f t="shared" si="84"/>
        <v>148219</v>
      </c>
      <c r="AB359" s="20"/>
      <c r="AC359" s="20"/>
      <c r="AD359" s="20"/>
      <c r="AE359" s="20"/>
      <c r="AF359" s="20"/>
      <c r="AG359" s="20"/>
      <c r="AH359" s="53">
        <v>0</v>
      </c>
      <c r="AI359" s="53">
        <v>0</v>
      </c>
      <c r="AJ359" s="22"/>
      <c r="AK359" s="28">
        <f t="shared" si="85"/>
        <v>148219</v>
      </c>
      <c r="AL359" s="30" t="str">
        <f t="shared" si="86"/>
        <v xml:space="preserve"> </v>
      </c>
      <c r="AM359" s="30" t="str">
        <f t="shared" si="87"/>
        <v xml:space="preserve"> </v>
      </c>
    </row>
    <row r="360" spans="1:39" ht="17.100000000000001" customHeight="1">
      <c r="A360" s="8" t="s">
        <v>110</v>
      </c>
      <c r="B360" s="8" t="s">
        <v>631</v>
      </c>
      <c r="C360" s="8" t="s">
        <v>928</v>
      </c>
      <c r="D360" s="8" t="s">
        <v>929</v>
      </c>
      <c r="E360" s="50">
        <v>175.85</v>
      </c>
      <c r="F360" s="2">
        <f t="shared" si="88"/>
        <v>308926.24599999998</v>
      </c>
      <c r="G360" s="56">
        <v>0</v>
      </c>
      <c r="H360" s="55">
        <v>0</v>
      </c>
      <c r="I360" s="34">
        <f t="shared" si="77"/>
        <v>0</v>
      </c>
      <c r="J360" s="35">
        <v>0</v>
      </c>
      <c r="K360" s="35">
        <v>0</v>
      </c>
      <c r="L360" s="35">
        <v>0</v>
      </c>
      <c r="M360" s="35">
        <v>0</v>
      </c>
      <c r="N360" s="2">
        <f t="shared" si="78"/>
        <v>0</v>
      </c>
      <c r="O360" s="4">
        <f t="shared" si="90"/>
        <v>308926</v>
      </c>
      <c r="P360" s="52">
        <v>0</v>
      </c>
      <c r="Q360" s="52">
        <v>0</v>
      </c>
      <c r="R360" s="4">
        <f t="shared" si="79"/>
        <v>0</v>
      </c>
      <c r="S360" s="6">
        <f t="shared" si="89"/>
        <v>14762.6075</v>
      </c>
      <c r="T360" s="57">
        <v>0</v>
      </c>
      <c r="U360" s="6">
        <f t="shared" si="80"/>
        <v>0</v>
      </c>
      <c r="V360" s="6">
        <f t="shared" si="81"/>
        <v>14762.6075</v>
      </c>
      <c r="W360" s="4">
        <f t="shared" si="82"/>
        <v>295252</v>
      </c>
      <c r="X360" s="19">
        <f t="shared" si="83"/>
        <v>604178</v>
      </c>
      <c r="Y360" s="20">
        <v>0</v>
      </c>
      <c r="Z360" s="18">
        <v>0</v>
      </c>
      <c r="AA360" s="4">
        <f t="shared" si="84"/>
        <v>604178</v>
      </c>
      <c r="AB360" s="20"/>
      <c r="AC360" s="20"/>
      <c r="AD360" s="20"/>
      <c r="AE360" s="20"/>
      <c r="AF360" s="20"/>
      <c r="AG360" s="20"/>
      <c r="AH360" s="53">
        <v>0</v>
      </c>
      <c r="AI360" s="53">
        <v>0</v>
      </c>
      <c r="AJ360" s="22"/>
      <c r="AK360" s="28">
        <f t="shared" si="85"/>
        <v>604178</v>
      </c>
      <c r="AL360" s="30" t="str">
        <f t="shared" si="86"/>
        <v xml:space="preserve"> </v>
      </c>
      <c r="AM360" s="30" t="str">
        <f t="shared" si="87"/>
        <v xml:space="preserve"> </v>
      </c>
    </row>
    <row r="361" spans="1:39" ht="17.100000000000001" customHeight="1">
      <c r="A361" s="8" t="s">
        <v>110</v>
      </c>
      <c r="B361" s="8" t="s">
        <v>631</v>
      </c>
      <c r="C361" s="8" t="s">
        <v>887</v>
      </c>
      <c r="D361" s="8" t="s">
        <v>888</v>
      </c>
      <c r="E361" s="50">
        <v>20988.560000000001</v>
      </c>
      <c r="F361" s="2">
        <f t="shared" si="88"/>
        <v>36871862.665600002</v>
      </c>
      <c r="G361" s="56">
        <v>0</v>
      </c>
      <c r="H361" s="55">
        <v>0</v>
      </c>
      <c r="I361" s="34">
        <f t="shared" si="77"/>
        <v>0</v>
      </c>
      <c r="J361" s="35">
        <v>0</v>
      </c>
      <c r="K361" s="35">
        <v>0</v>
      </c>
      <c r="L361" s="35">
        <v>0</v>
      </c>
      <c r="M361" s="35">
        <v>0</v>
      </c>
      <c r="N361" s="2">
        <f t="shared" si="78"/>
        <v>0</v>
      </c>
      <c r="O361" s="4">
        <f t="shared" si="90"/>
        <v>36871863</v>
      </c>
      <c r="P361" s="52">
        <v>0</v>
      </c>
      <c r="Q361" s="52">
        <v>0</v>
      </c>
      <c r="R361" s="4">
        <f t="shared" si="79"/>
        <v>0</v>
      </c>
      <c r="S361" s="6">
        <f t="shared" si="89"/>
        <v>1761989.612</v>
      </c>
      <c r="T361" s="57">
        <v>0</v>
      </c>
      <c r="U361" s="6">
        <f t="shared" si="80"/>
        <v>0</v>
      </c>
      <c r="V361" s="6">
        <f t="shared" si="81"/>
        <v>1761989.612</v>
      </c>
      <c r="W361" s="4">
        <f t="shared" si="82"/>
        <v>35239792</v>
      </c>
      <c r="X361" s="19">
        <f t="shared" si="83"/>
        <v>72111655</v>
      </c>
      <c r="Y361" s="20">
        <v>0</v>
      </c>
      <c r="Z361" s="18">
        <v>0</v>
      </c>
      <c r="AA361" s="4">
        <f t="shared" si="84"/>
        <v>72111655</v>
      </c>
      <c r="AB361" s="20"/>
      <c r="AC361" s="20"/>
      <c r="AD361" s="20"/>
      <c r="AE361" s="20"/>
      <c r="AF361" s="20"/>
      <c r="AG361" s="20"/>
      <c r="AH361" s="53">
        <v>0</v>
      </c>
      <c r="AI361" s="53">
        <v>0</v>
      </c>
      <c r="AJ361" s="22"/>
      <c r="AK361" s="28">
        <f t="shared" si="85"/>
        <v>72111655</v>
      </c>
      <c r="AL361" s="30" t="str">
        <f t="shared" si="86"/>
        <v xml:space="preserve"> </v>
      </c>
      <c r="AM361" s="30" t="str">
        <f t="shared" si="87"/>
        <v xml:space="preserve"> </v>
      </c>
    </row>
    <row r="362" spans="1:39" ht="17.100000000000001" customHeight="1">
      <c r="A362" s="8" t="s">
        <v>110</v>
      </c>
      <c r="B362" s="8" t="s">
        <v>631</v>
      </c>
      <c r="C362" s="8" t="s">
        <v>889</v>
      </c>
      <c r="D362" s="8" t="s">
        <v>890</v>
      </c>
      <c r="E362" s="50">
        <v>4217.3599999999997</v>
      </c>
      <c r="F362" s="2">
        <f t="shared" si="88"/>
        <v>7408889.3535999991</v>
      </c>
      <c r="G362" s="56">
        <v>0</v>
      </c>
      <c r="H362" s="55">
        <v>0</v>
      </c>
      <c r="I362" s="34">
        <f t="shared" si="77"/>
        <v>0</v>
      </c>
      <c r="J362" s="35">
        <v>0</v>
      </c>
      <c r="K362" s="35">
        <v>0</v>
      </c>
      <c r="L362" s="35">
        <v>0</v>
      </c>
      <c r="M362" s="35">
        <v>0</v>
      </c>
      <c r="N362" s="2">
        <f t="shared" si="78"/>
        <v>0</v>
      </c>
      <c r="O362" s="4">
        <f t="shared" si="90"/>
        <v>7408889</v>
      </c>
      <c r="P362" s="52">
        <v>0</v>
      </c>
      <c r="Q362" s="52">
        <v>0</v>
      </c>
      <c r="R362" s="4">
        <f t="shared" si="79"/>
        <v>0</v>
      </c>
      <c r="S362" s="6">
        <f t="shared" si="89"/>
        <v>354047.37199999997</v>
      </c>
      <c r="T362" s="57">
        <v>0</v>
      </c>
      <c r="U362" s="6">
        <f t="shared" si="80"/>
        <v>0</v>
      </c>
      <c r="V362" s="6">
        <f t="shared" si="81"/>
        <v>354047.37199999997</v>
      </c>
      <c r="W362" s="4">
        <f t="shared" si="82"/>
        <v>7080947</v>
      </c>
      <c r="X362" s="19">
        <f t="shared" si="83"/>
        <v>14489836</v>
      </c>
      <c r="Y362" s="20">
        <v>0</v>
      </c>
      <c r="Z362" s="18">
        <v>0</v>
      </c>
      <c r="AA362" s="4">
        <f t="shared" si="84"/>
        <v>14489836</v>
      </c>
      <c r="AB362" s="20"/>
      <c r="AC362" s="20"/>
      <c r="AD362" s="20"/>
      <c r="AE362" s="20"/>
      <c r="AF362" s="20"/>
      <c r="AG362" s="20"/>
      <c r="AH362" s="53">
        <v>0</v>
      </c>
      <c r="AI362" s="53">
        <v>0</v>
      </c>
      <c r="AJ362" s="22">
        <v>17899</v>
      </c>
      <c r="AK362" s="28">
        <f t="shared" si="85"/>
        <v>14507735</v>
      </c>
      <c r="AL362" s="30" t="str">
        <f t="shared" si="86"/>
        <v xml:space="preserve"> </v>
      </c>
      <c r="AM362" s="30" t="str">
        <f t="shared" si="87"/>
        <v xml:space="preserve"> </v>
      </c>
    </row>
    <row r="363" spans="1:39" ht="17.100000000000001" customHeight="1">
      <c r="A363" s="8" t="s">
        <v>110</v>
      </c>
      <c r="B363" s="8" t="s">
        <v>631</v>
      </c>
      <c r="C363" s="8" t="s">
        <v>891</v>
      </c>
      <c r="D363" s="8" t="s">
        <v>892</v>
      </c>
      <c r="E363" s="50">
        <v>1873.31</v>
      </c>
      <c r="F363" s="2">
        <f t="shared" si="88"/>
        <v>3290956.0756000001</v>
      </c>
      <c r="G363" s="56">
        <v>0</v>
      </c>
      <c r="H363" s="55">
        <v>0</v>
      </c>
      <c r="I363" s="34">
        <f t="shared" si="77"/>
        <v>0</v>
      </c>
      <c r="J363" s="35">
        <v>0</v>
      </c>
      <c r="K363" s="35">
        <v>0</v>
      </c>
      <c r="L363" s="35">
        <v>0</v>
      </c>
      <c r="M363" s="35">
        <v>0</v>
      </c>
      <c r="N363" s="2">
        <f t="shared" si="78"/>
        <v>0</v>
      </c>
      <c r="O363" s="4">
        <f t="shared" si="90"/>
        <v>3290956</v>
      </c>
      <c r="P363" s="52">
        <v>0</v>
      </c>
      <c r="Q363" s="52">
        <v>0</v>
      </c>
      <c r="R363" s="4">
        <f t="shared" si="79"/>
        <v>0</v>
      </c>
      <c r="S363" s="6">
        <f t="shared" si="89"/>
        <v>157264.37450000001</v>
      </c>
      <c r="T363" s="57">
        <v>0</v>
      </c>
      <c r="U363" s="6">
        <f t="shared" si="80"/>
        <v>0</v>
      </c>
      <c r="V363" s="6">
        <f t="shared" si="81"/>
        <v>157264.37450000001</v>
      </c>
      <c r="W363" s="4">
        <f t="shared" si="82"/>
        <v>3145287</v>
      </c>
      <c r="X363" s="19">
        <f t="shared" si="83"/>
        <v>6436243</v>
      </c>
      <c r="Y363" s="20">
        <v>0</v>
      </c>
      <c r="Z363" s="18">
        <v>0</v>
      </c>
      <c r="AA363" s="4">
        <f t="shared" si="84"/>
        <v>6436243</v>
      </c>
      <c r="AB363" s="20"/>
      <c r="AC363" s="20"/>
      <c r="AD363" s="20"/>
      <c r="AE363" s="20"/>
      <c r="AF363" s="20"/>
      <c r="AG363" s="20"/>
      <c r="AH363" s="53">
        <v>0</v>
      </c>
      <c r="AI363" s="53">
        <v>0</v>
      </c>
      <c r="AJ363" s="22"/>
      <c r="AK363" s="28">
        <f t="shared" si="85"/>
        <v>6436243</v>
      </c>
      <c r="AL363" s="30" t="str">
        <f t="shared" si="86"/>
        <v xml:space="preserve"> </v>
      </c>
      <c r="AM363" s="30" t="str">
        <f t="shared" si="87"/>
        <v xml:space="preserve"> </v>
      </c>
    </row>
    <row r="364" spans="1:39" ht="17.100000000000001" customHeight="1">
      <c r="A364" s="8" t="s">
        <v>110</v>
      </c>
      <c r="B364" s="8" t="s">
        <v>631</v>
      </c>
      <c r="C364" s="8" t="s">
        <v>893</v>
      </c>
      <c r="D364" s="8" t="s">
        <v>894</v>
      </c>
      <c r="E364" s="50">
        <v>1082.52</v>
      </c>
      <c r="F364" s="2">
        <f t="shared" si="88"/>
        <v>1901727.8351999999</v>
      </c>
      <c r="G364" s="56">
        <v>0</v>
      </c>
      <c r="H364" s="55">
        <v>0</v>
      </c>
      <c r="I364" s="34">
        <f t="shared" si="77"/>
        <v>0</v>
      </c>
      <c r="J364" s="35">
        <v>0</v>
      </c>
      <c r="K364" s="35">
        <v>0</v>
      </c>
      <c r="L364" s="35">
        <v>0</v>
      </c>
      <c r="M364" s="35">
        <v>0</v>
      </c>
      <c r="N364" s="2">
        <f t="shared" si="78"/>
        <v>0</v>
      </c>
      <c r="O364" s="4">
        <f t="shared" si="90"/>
        <v>1901728</v>
      </c>
      <c r="P364" s="52">
        <v>0</v>
      </c>
      <c r="Q364" s="52">
        <v>0</v>
      </c>
      <c r="R364" s="4">
        <f t="shared" si="79"/>
        <v>0</v>
      </c>
      <c r="S364" s="6">
        <f t="shared" si="89"/>
        <v>90877.554000000004</v>
      </c>
      <c r="T364" s="57">
        <v>0</v>
      </c>
      <c r="U364" s="6">
        <f t="shared" si="80"/>
        <v>0</v>
      </c>
      <c r="V364" s="6">
        <f t="shared" si="81"/>
        <v>90877.554000000004</v>
      </c>
      <c r="W364" s="4">
        <f t="shared" si="82"/>
        <v>1817551</v>
      </c>
      <c r="X364" s="19">
        <f t="shared" si="83"/>
        <v>3719279</v>
      </c>
      <c r="Y364" s="20">
        <v>0</v>
      </c>
      <c r="Z364" s="18">
        <v>0</v>
      </c>
      <c r="AA364" s="4">
        <f t="shared" si="84"/>
        <v>3719279</v>
      </c>
      <c r="AB364" s="20"/>
      <c r="AC364" s="20"/>
      <c r="AD364" s="20"/>
      <c r="AE364" s="20"/>
      <c r="AF364" s="20"/>
      <c r="AG364" s="20"/>
      <c r="AH364" s="53">
        <v>0</v>
      </c>
      <c r="AI364" s="53">
        <v>0</v>
      </c>
      <c r="AJ364" s="22">
        <v>3884</v>
      </c>
      <c r="AK364" s="28">
        <f t="shared" si="85"/>
        <v>3723163</v>
      </c>
      <c r="AL364" s="30" t="str">
        <f t="shared" si="86"/>
        <v xml:space="preserve"> </v>
      </c>
      <c r="AM364" s="30" t="str">
        <f t="shared" si="87"/>
        <v xml:space="preserve"> </v>
      </c>
    </row>
    <row r="365" spans="1:39" ht="17.100000000000001" customHeight="1">
      <c r="A365" s="8" t="s">
        <v>66</v>
      </c>
      <c r="B365" s="8" t="s">
        <v>646</v>
      </c>
      <c r="C365" s="8" t="s">
        <v>80</v>
      </c>
      <c r="D365" s="8" t="s">
        <v>647</v>
      </c>
      <c r="E365" s="50">
        <v>628.82000000000005</v>
      </c>
      <c r="F365" s="2">
        <f t="shared" si="88"/>
        <v>1104685.8232</v>
      </c>
      <c r="G365" s="56">
        <v>165478.66</v>
      </c>
      <c r="H365" s="55">
        <v>39214</v>
      </c>
      <c r="I365" s="34">
        <f t="shared" si="77"/>
        <v>29410.5</v>
      </c>
      <c r="J365" s="35">
        <v>55270</v>
      </c>
      <c r="K365" s="35">
        <v>0</v>
      </c>
      <c r="L365" s="35">
        <v>0</v>
      </c>
      <c r="M365" s="35">
        <v>33608</v>
      </c>
      <c r="N365" s="2">
        <f t="shared" si="78"/>
        <v>283767.16000000003</v>
      </c>
      <c r="O365" s="4">
        <f t="shared" si="90"/>
        <v>820919</v>
      </c>
      <c r="P365" s="52">
        <v>302</v>
      </c>
      <c r="Q365" s="52">
        <v>73</v>
      </c>
      <c r="R365" s="4">
        <f t="shared" si="79"/>
        <v>30644</v>
      </c>
      <c r="S365" s="6">
        <f t="shared" si="89"/>
        <v>52789.438999999998</v>
      </c>
      <c r="T365" s="57">
        <v>10310197</v>
      </c>
      <c r="U365" s="6">
        <f t="shared" si="80"/>
        <v>10310.197</v>
      </c>
      <c r="V365" s="6">
        <f t="shared" si="81"/>
        <v>42479.241999999998</v>
      </c>
      <c r="W365" s="4">
        <f t="shared" si="82"/>
        <v>849585</v>
      </c>
      <c r="X365" s="19">
        <f t="shared" si="83"/>
        <v>1701148</v>
      </c>
      <c r="Y365" s="20">
        <v>0</v>
      </c>
      <c r="Z365" s="18">
        <v>0</v>
      </c>
      <c r="AA365" s="4">
        <f t="shared" si="84"/>
        <v>1701148</v>
      </c>
      <c r="AB365" s="20"/>
      <c r="AC365" s="20"/>
      <c r="AD365" s="20"/>
      <c r="AE365" s="20"/>
      <c r="AF365" s="20"/>
      <c r="AG365" s="20"/>
      <c r="AH365" s="53">
        <v>0</v>
      </c>
      <c r="AI365" s="53">
        <v>0</v>
      </c>
      <c r="AJ365" s="22"/>
      <c r="AK365" s="28">
        <f t="shared" si="85"/>
        <v>1701148</v>
      </c>
      <c r="AL365" s="30" t="str">
        <f t="shared" si="86"/>
        <v xml:space="preserve"> </v>
      </c>
      <c r="AM365" s="30" t="str">
        <f t="shared" si="87"/>
        <v xml:space="preserve"> </v>
      </c>
    </row>
    <row r="366" spans="1:39" ht="17.100000000000001" customHeight="1">
      <c r="A366" s="8" t="s">
        <v>66</v>
      </c>
      <c r="B366" s="8" t="s">
        <v>646</v>
      </c>
      <c r="C366" s="8" t="s">
        <v>51</v>
      </c>
      <c r="D366" s="8" t="s">
        <v>648</v>
      </c>
      <c r="E366" s="50">
        <v>2461.1799999999998</v>
      </c>
      <c r="F366" s="2">
        <f t="shared" si="88"/>
        <v>4323702.5767999999</v>
      </c>
      <c r="G366" s="56">
        <v>827649.99</v>
      </c>
      <c r="H366" s="55">
        <v>156346</v>
      </c>
      <c r="I366" s="34">
        <f t="shared" si="77"/>
        <v>117259.5</v>
      </c>
      <c r="J366" s="35">
        <v>220135</v>
      </c>
      <c r="K366" s="35">
        <v>24568</v>
      </c>
      <c r="L366" s="35">
        <v>544771</v>
      </c>
      <c r="M366" s="35">
        <v>10962</v>
      </c>
      <c r="N366" s="2">
        <f t="shared" si="78"/>
        <v>1745345.49</v>
      </c>
      <c r="O366" s="4">
        <f t="shared" si="90"/>
        <v>2578357</v>
      </c>
      <c r="P366" s="52">
        <v>931</v>
      </c>
      <c r="Q366" s="52">
        <v>33</v>
      </c>
      <c r="R366" s="4">
        <f t="shared" si="79"/>
        <v>42705</v>
      </c>
      <c r="S366" s="6">
        <f t="shared" si="89"/>
        <v>206616.06099999999</v>
      </c>
      <c r="T366" s="57">
        <v>53918566</v>
      </c>
      <c r="U366" s="6">
        <f t="shared" si="80"/>
        <v>53918.565999999999</v>
      </c>
      <c r="V366" s="6">
        <f t="shared" si="81"/>
        <v>152697.495</v>
      </c>
      <c r="W366" s="4">
        <f t="shared" si="82"/>
        <v>3053950</v>
      </c>
      <c r="X366" s="19">
        <f t="shared" si="83"/>
        <v>5675012</v>
      </c>
      <c r="Y366" s="20">
        <v>0</v>
      </c>
      <c r="Z366" s="18">
        <v>0</v>
      </c>
      <c r="AA366" s="4">
        <f t="shared" si="84"/>
        <v>5675012</v>
      </c>
      <c r="AB366" s="20"/>
      <c r="AC366" s="20"/>
      <c r="AD366" s="20"/>
      <c r="AE366" s="20"/>
      <c r="AF366" s="20"/>
      <c r="AG366" s="20"/>
      <c r="AH366" s="53">
        <v>0</v>
      </c>
      <c r="AI366" s="53">
        <v>0</v>
      </c>
      <c r="AJ366" s="22"/>
      <c r="AK366" s="28">
        <f t="shared" si="85"/>
        <v>5675012</v>
      </c>
      <c r="AL366" s="30" t="str">
        <f t="shared" si="86"/>
        <v xml:space="preserve"> </v>
      </c>
      <c r="AM366" s="30" t="str">
        <f t="shared" si="87"/>
        <v xml:space="preserve"> </v>
      </c>
    </row>
    <row r="367" spans="1:39" ht="17.100000000000001" customHeight="1">
      <c r="A367" s="8" t="s">
        <v>66</v>
      </c>
      <c r="B367" s="8" t="s">
        <v>646</v>
      </c>
      <c r="C367" s="8" t="s">
        <v>190</v>
      </c>
      <c r="D367" s="8" t="s">
        <v>649</v>
      </c>
      <c r="E367" s="50">
        <v>2020.36</v>
      </c>
      <c r="F367" s="2">
        <f t="shared" si="88"/>
        <v>3549287.6335999998</v>
      </c>
      <c r="G367" s="56">
        <v>462287.09</v>
      </c>
      <c r="H367" s="55">
        <v>133032</v>
      </c>
      <c r="I367" s="34">
        <f t="shared" si="77"/>
        <v>99774</v>
      </c>
      <c r="J367" s="35">
        <v>187223</v>
      </c>
      <c r="K367" s="35">
        <v>20859</v>
      </c>
      <c r="L367" s="35">
        <v>460449</v>
      </c>
      <c r="M367" s="35">
        <v>8729</v>
      </c>
      <c r="N367" s="2">
        <f t="shared" si="78"/>
        <v>1239321.0900000001</v>
      </c>
      <c r="O367" s="4">
        <f t="shared" si="90"/>
        <v>2309967</v>
      </c>
      <c r="P367" s="52">
        <v>999</v>
      </c>
      <c r="Q367" s="52">
        <v>33</v>
      </c>
      <c r="R367" s="4">
        <f t="shared" si="79"/>
        <v>45824</v>
      </c>
      <c r="S367" s="6">
        <f t="shared" si="89"/>
        <v>169609.22200000001</v>
      </c>
      <c r="T367" s="57">
        <v>29441946</v>
      </c>
      <c r="U367" s="6">
        <f t="shared" si="80"/>
        <v>29441.946</v>
      </c>
      <c r="V367" s="6">
        <f t="shared" si="81"/>
        <v>140167.27600000001</v>
      </c>
      <c r="W367" s="4">
        <f t="shared" si="82"/>
        <v>2803346</v>
      </c>
      <c r="X367" s="19">
        <f t="shared" si="83"/>
        <v>5159137</v>
      </c>
      <c r="Y367" s="20">
        <v>0</v>
      </c>
      <c r="Z367" s="18">
        <v>0</v>
      </c>
      <c r="AA367" s="4">
        <f t="shared" si="84"/>
        <v>5159137</v>
      </c>
      <c r="AB367" s="20"/>
      <c r="AC367" s="20"/>
      <c r="AD367" s="20"/>
      <c r="AE367" s="20"/>
      <c r="AF367" s="20"/>
      <c r="AG367" s="20"/>
      <c r="AH367" s="53">
        <v>0</v>
      </c>
      <c r="AI367" s="53">
        <v>0</v>
      </c>
      <c r="AJ367" s="22"/>
      <c r="AK367" s="28">
        <f t="shared" si="85"/>
        <v>5159137</v>
      </c>
      <c r="AL367" s="30" t="str">
        <f t="shared" si="86"/>
        <v xml:space="preserve"> </v>
      </c>
      <c r="AM367" s="30" t="str">
        <f t="shared" si="87"/>
        <v xml:space="preserve"> </v>
      </c>
    </row>
    <row r="368" spans="1:39" ht="17.100000000000001" customHeight="1">
      <c r="A368" s="8" t="s">
        <v>66</v>
      </c>
      <c r="B368" s="8" t="s">
        <v>646</v>
      </c>
      <c r="C368" s="8" t="s">
        <v>96</v>
      </c>
      <c r="D368" s="8" t="s">
        <v>650</v>
      </c>
      <c r="E368" s="50">
        <v>1678.19</v>
      </c>
      <c r="F368" s="2">
        <f t="shared" si="88"/>
        <v>2948177.0644</v>
      </c>
      <c r="G368" s="56">
        <v>317475.82</v>
      </c>
      <c r="H368" s="55">
        <v>116591</v>
      </c>
      <c r="I368" s="34">
        <f t="shared" si="77"/>
        <v>87443.25</v>
      </c>
      <c r="J368" s="35">
        <v>164178</v>
      </c>
      <c r="K368" s="35">
        <v>18270</v>
      </c>
      <c r="L368" s="35">
        <v>402475</v>
      </c>
      <c r="M368" s="35">
        <v>124375</v>
      </c>
      <c r="N368" s="2">
        <f t="shared" si="78"/>
        <v>1114217.07</v>
      </c>
      <c r="O368" s="4">
        <f t="shared" si="90"/>
        <v>1833960</v>
      </c>
      <c r="P368" s="52">
        <v>644</v>
      </c>
      <c r="Q368" s="52">
        <v>64</v>
      </c>
      <c r="R368" s="4">
        <f t="shared" si="79"/>
        <v>57290</v>
      </c>
      <c r="S368" s="6">
        <f t="shared" si="89"/>
        <v>140884.05050000001</v>
      </c>
      <c r="T368" s="57">
        <v>19358282</v>
      </c>
      <c r="U368" s="6">
        <f t="shared" si="80"/>
        <v>19358.281999999999</v>
      </c>
      <c r="V368" s="6">
        <f t="shared" si="81"/>
        <v>121525.76850000001</v>
      </c>
      <c r="W368" s="4">
        <f t="shared" si="82"/>
        <v>2430515</v>
      </c>
      <c r="X368" s="19">
        <f t="shared" si="83"/>
        <v>4321765</v>
      </c>
      <c r="Y368" s="20">
        <v>0</v>
      </c>
      <c r="Z368" s="18">
        <v>0</v>
      </c>
      <c r="AA368" s="4">
        <f t="shared" si="84"/>
        <v>4321765</v>
      </c>
      <c r="AB368" s="20"/>
      <c r="AC368" s="20"/>
      <c r="AD368" s="20"/>
      <c r="AE368" s="20"/>
      <c r="AF368" s="20"/>
      <c r="AG368" s="20"/>
      <c r="AH368" s="53">
        <v>0</v>
      </c>
      <c r="AI368" s="53">
        <v>0</v>
      </c>
      <c r="AJ368" s="22"/>
      <c r="AK368" s="28">
        <f t="shared" si="85"/>
        <v>4321765</v>
      </c>
      <c r="AL368" s="30" t="str">
        <f t="shared" si="86"/>
        <v xml:space="preserve"> </v>
      </c>
      <c r="AM368" s="30" t="str">
        <f t="shared" si="87"/>
        <v xml:space="preserve"> </v>
      </c>
    </row>
    <row r="369" spans="1:39" ht="17.100000000000001" customHeight="1">
      <c r="A369" s="8" t="s">
        <v>66</v>
      </c>
      <c r="B369" s="8" t="s">
        <v>646</v>
      </c>
      <c r="C369" s="8" t="s">
        <v>207</v>
      </c>
      <c r="D369" s="8" t="s">
        <v>651</v>
      </c>
      <c r="E369" s="50">
        <v>1718.08</v>
      </c>
      <c r="F369" s="2">
        <f t="shared" si="88"/>
        <v>3018254.2207999998</v>
      </c>
      <c r="G369" s="56">
        <v>542540.11</v>
      </c>
      <c r="H369" s="55">
        <v>120600</v>
      </c>
      <c r="I369" s="34">
        <f t="shared" si="77"/>
        <v>90450</v>
      </c>
      <c r="J369" s="35">
        <v>169785</v>
      </c>
      <c r="K369" s="35">
        <v>18932</v>
      </c>
      <c r="L369" s="35">
        <v>419855</v>
      </c>
      <c r="M369" s="35">
        <v>176983</v>
      </c>
      <c r="N369" s="2">
        <f t="shared" si="78"/>
        <v>1418545.1099999999</v>
      </c>
      <c r="O369" s="4">
        <f t="shared" si="90"/>
        <v>1599709</v>
      </c>
      <c r="P369" s="52">
        <v>1009</v>
      </c>
      <c r="Q369" s="52">
        <v>57</v>
      </c>
      <c r="R369" s="4">
        <f t="shared" si="79"/>
        <v>79943</v>
      </c>
      <c r="S369" s="6">
        <f t="shared" si="89"/>
        <v>144232.81599999999</v>
      </c>
      <c r="T369" s="57">
        <v>33803122</v>
      </c>
      <c r="U369" s="6">
        <f t="shared" si="80"/>
        <v>33803.122000000003</v>
      </c>
      <c r="V369" s="6">
        <f t="shared" si="81"/>
        <v>110429.69399999999</v>
      </c>
      <c r="W369" s="4">
        <f t="shared" si="82"/>
        <v>2208594</v>
      </c>
      <c r="X369" s="19">
        <f t="shared" si="83"/>
        <v>3888246</v>
      </c>
      <c r="Y369" s="20">
        <v>0</v>
      </c>
      <c r="Z369" s="18">
        <v>0</v>
      </c>
      <c r="AA369" s="4">
        <f t="shared" si="84"/>
        <v>3888246</v>
      </c>
      <c r="AB369" s="20"/>
      <c r="AC369" s="20"/>
      <c r="AD369" s="20"/>
      <c r="AE369" s="20"/>
      <c r="AF369" s="20"/>
      <c r="AG369" s="20"/>
      <c r="AH369" s="53">
        <v>0</v>
      </c>
      <c r="AI369" s="53">
        <v>0</v>
      </c>
      <c r="AJ369" s="22"/>
      <c r="AK369" s="28">
        <f t="shared" si="85"/>
        <v>3888246</v>
      </c>
      <c r="AL369" s="30" t="str">
        <f t="shared" si="86"/>
        <v xml:space="preserve"> </v>
      </c>
      <c r="AM369" s="30" t="str">
        <f t="shared" si="87"/>
        <v xml:space="preserve"> </v>
      </c>
    </row>
    <row r="370" spans="1:39" ht="17.100000000000001" customHeight="1">
      <c r="A370" s="8" t="s">
        <v>66</v>
      </c>
      <c r="B370" s="8" t="s">
        <v>646</v>
      </c>
      <c r="C370" s="8" t="s">
        <v>222</v>
      </c>
      <c r="D370" s="8" t="s">
        <v>652</v>
      </c>
      <c r="E370" s="50">
        <v>832.07</v>
      </c>
      <c r="F370" s="2">
        <f t="shared" si="88"/>
        <v>1461747.2932000002</v>
      </c>
      <c r="G370" s="56">
        <v>90933.73</v>
      </c>
      <c r="H370" s="55">
        <v>60581</v>
      </c>
      <c r="I370" s="34">
        <f t="shared" si="77"/>
        <v>45435.75</v>
      </c>
      <c r="J370" s="35">
        <v>85323</v>
      </c>
      <c r="K370" s="35">
        <v>9545</v>
      </c>
      <c r="L370" s="35">
        <v>211590</v>
      </c>
      <c r="M370" s="35">
        <v>11513</v>
      </c>
      <c r="N370" s="2">
        <f t="shared" si="78"/>
        <v>454340.48</v>
      </c>
      <c r="O370" s="4">
        <f t="shared" si="90"/>
        <v>1007407</v>
      </c>
      <c r="P370" s="52">
        <v>500</v>
      </c>
      <c r="Q370" s="52">
        <v>68</v>
      </c>
      <c r="R370" s="4">
        <f t="shared" si="79"/>
        <v>47260</v>
      </c>
      <c r="S370" s="6">
        <f t="shared" si="89"/>
        <v>69852.276500000007</v>
      </c>
      <c r="T370" s="57">
        <v>5878069</v>
      </c>
      <c r="U370" s="6">
        <f t="shared" si="80"/>
        <v>5878.0690000000004</v>
      </c>
      <c r="V370" s="6">
        <f t="shared" si="81"/>
        <v>63974.207500000004</v>
      </c>
      <c r="W370" s="4">
        <f t="shared" si="82"/>
        <v>1279484</v>
      </c>
      <c r="X370" s="19">
        <f t="shared" si="83"/>
        <v>2334151</v>
      </c>
      <c r="Y370" s="20">
        <v>0</v>
      </c>
      <c r="Z370" s="18">
        <v>0</v>
      </c>
      <c r="AA370" s="4">
        <f t="shared" si="84"/>
        <v>2334151</v>
      </c>
      <c r="AB370" s="20"/>
      <c r="AC370" s="20"/>
      <c r="AD370" s="20"/>
      <c r="AE370" s="20"/>
      <c r="AF370" s="20"/>
      <c r="AG370" s="20"/>
      <c r="AH370" s="53">
        <v>0</v>
      </c>
      <c r="AI370" s="53">
        <v>0</v>
      </c>
      <c r="AJ370" s="22"/>
      <c r="AK370" s="28">
        <f t="shared" si="85"/>
        <v>2334151</v>
      </c>
      <c r="AL370" s="30" t="str">
        <f t="shared" si="86"/>
        <v xml:space="preserve"> </v>
      </c>
      <c r="AM370" s="30" t="str">
        <f t="shared" si="87"/>
        <v xml:space="preserve"> </v>
      </c>
    </row>
    <row r="371" spans="1:39" ht="17.100000000000001" customHeight="1">
      <c r="A371" s="8" t="s">
        <v>66</v>
      </c>
      <c r="B371" s="8" t="s">
        <v>646</v>
      </c>
      <c r="C371" s="8" t="s">
        <v>191</v>
      </c>
      <c r="D371" s="8" t="s">
        <v>653</v>
      </c>
      <c r="E371" s="50">
        <v>270.11</v>
      </c>
      <c r="F371" s="2">
        <f t="shared" si="88"/>
        <v>474518.4436</v>
      </c>
      <c r="G371" s="56">
        <v>66788.800000000003</v>
      </c>
      <c r="H371" s="55">
        <v>14534</v>
      </c>
      <c r="I371" s="34">
        <f t="shared" si="77"/>
        <v>10900.5</v>
      </c>
      <c r="J371" s="35">
        <v>20422</v>
      </c>
      <c r="K371" s="35">
        <v>2283</v>
      </c>
      <c r="L371" s="35">
        <v>50684</v>
      </c>
      <c r="M371" s="35">
        <v>5805</v>
      </c>
      <c r="N371" s="2">
        <f t="shared" si="78"/>
        <v>156883.29999999999</v>
      </c>
      <c r="O371" s="4">
        <f t="shared" si="90"/>
        <v>317635</v>
      </c>
      <c r="P371" s="52">
        <v>105</v>
      </c>
      <c r="Q371" s="52">
        <v>66</v>
      </c>
      <c r="R371" s="4">
        <f t="shared" si="79"/>
        <v>9633</v>
      </c>
      <c r="S371" s="6">
        <f t="shared" si="89"/>
        <v>22675.734499999999</v>
      </c>
      <c r="T371" s="57">
        <v>4161296</v>
      </c>
      <c r="U371" s="6">
        <f t="shared" si="80"/>
        <v>4161.2960000000003</v>
      </c>
      <c r="V371" s="6">
        <f t="shared" si="81"/>
        <v>18514.438499999997</v>
      </c>
      <c r="W371" s="4">
        <f t="shared" si="82"/>
        <v>370289</v>
      </c>
      <c r="X371" s="19">
        <f t="shared" si="83"/>
        <v>697557</v>
      </c>
      <c r="Y371" s="20">
        <v>0</v>
      </c>
      <c r="Z371" s="18">
        <v>0</v>
      </c>
      <c r="AA371" s="4">
        <f t="shared" si="84"/>
        <v>697557</v>
      </c>
      <c r="AB371" s="20"/>
      <c r="AC371" s="20"/>
      <c r="AD371" s="20"/>
      <c r="AE371" s="20"/>
      <c r="AF371" s="20"/>
      <c r="AG371" s="20"/>
      <c r="AH371" s="53">
        <v>0</v>
      </c>
      <c r="AI371" s="53">
        <v>0</v>
      </c>
      <c r="AJ371" s="22"/>
      <c r="AK371" s="28">
        <f t="shared" si="85"/>
        <v>697557</v>
      </c>
      <c r="AL371" s="30" t="str">
        <f t="shared" si="86"/>
        <v xml:space="preserve"> </v>
      </c>
      <c r="AM371" s="30" t="str">
        <f t="shared" si="87"/>
        <v xml:space="preserve"> </v>
      </c>
    </row>
    <row r="372" spans="1:39" ht="17.100000000000001" customHeight="1">
      <c r="A372" s="8" t="s">
        <v>66</v>
      </c>
      <c r="B372" s="8" t="s">
        <v>646</v>
      </c>
      <c r="C372" s="8" t="s">
        <v>56</v>
      </c>
      <c r="D372" s="8" t="s">
        <v>328</v>
      </c>
      <c r="E372" s="50">
        <v>444.22</v>
      </c>
      <c r="F372" s="2">
        <f t="shared" si="88"/>
        <v>780387.92720000003</v>
      </c>
      <c r="G372" s="56">
        <v>106746.35</v>
      </c>
      <c r="H372" s="55">
        <v>26814</v>
      </c>
      <c r="I372" s="34">
        <f t="shared" si="77"/>
        <v>20110.5</v>
      </c>
      <c r="J372" s="35">
        <v>37900</v>
      </c>
      <c r="K372" s="35">
        <v>4201</v>
      </c>
      <c r="L372" s="35">
        <v>91879</v>
      </c>
      <c r="M372" s="35">
        <v>15452</v>
      </c>
      <c r="N372" s="2">
        <f t="shared" si="78"/>
        <v>276288.84999999998</v>
      </c>
      <c r="O372" s="4">
        <f t="shared" si="90"/>
        <v>504099</v>
      </c>
      <c r="P372" s="52">
        <v>222</v>
      </c>
      <c r="Q372" s="52">
        <v>57</v>
      </c>
      <c r="R372" s="4">
        <f t="shared" si="79"/>
        <v>17589</v>
      </c>
      <c r="S372" s="6">
        <f t="shared" si="89"/>
        <v>37292.269</v>
      </c>
      <c r="T372" s="57">
        <v>6508924</v>
      </c>
      <c r="U372" s="6">
        <f t="shared" si="80"/>
        <v>6508.924</v>
      </c>
      <c r="V372" s="6">
        <f t="shared" si="81"/>
        <v>30783.345000000001</v>
      </c>
      <c r="W372" s="4">
        <f t="shared" si="82"/>
        <v>615667</v>
      </c>
      <c r="X372" s="19">
        <f t="shared" si="83"/>
        <v>1137355</v>
      </c>
      <c r="Y372" s="20">
        <v>0</v>
      </c>
      <c r="Z372" s="18">
        <v>0</v>
      </c>
      <c r="AA372" s="4">
        <f t="shared" si="84"/>
        <v>1137355</v>
      </c>
      <c r="AB372" s="20"/>
      <c r="AC372" s="20"/>
      <c r="AD372" s="20"/>
      <c r="AE372" s="20"/>
      <c r="AF372" s="20"/>
      <c r="AG372" s="20"/>
      <c r="AH372" s="53">
        <v>0</v>
      </c>
      <c r="AI372" s="53">
        <v>0</v>
      </c>
      <c r="AJ372" s="22"/>
      <c r="AK372" s="28">
        <f t="shared" si="85"/>
        <v>1137355</v>
      </c>
      <c r="AL372" s="30" t="str">
        <f t="shared" si="86"/>
        <v xml:space="preserve"> </v>
      </c>
      <c r="AM372" s="30" t="str">
        <f t="shared" si="87"/>
        <v xml:space="preserve"> </v>
      </c>
    </row>
    <row r="373" spans="1:39" ht="17.100000000000001" customHeight="1">
      <c r="A373" s="8" t="s">
        <v>66</v>
      </c>
      <c r="B373" s="8" t="s">
        <v>646</v>
      </c>
      <c r="C373" s="8" t="s">
        <v>29</v>
      </c>
      <c r="D373" s="8" t="s">
        <v>654</v>
      </c>
      <c r="E373" s="50">
        <v>685.68</v>
      </c>
      <c r="F373" s="2">
        <f t="shared" si="88"/>
        <v>1204575.1967999998</v>
      </c>
      <c r="G373" s="56">
        <v>68374.69</v>
      </c>
      <c r="H373" s="55">
        <v>45540</v>
      </c>
      <c r="I373" s="34">
        <f t="shared" si="77"/>
        <v>34155</v>
      </c>
      <c r="J373" s="35">
        <v>64160</v>
      </c>
      <c r="K373" s="35">
        <v>7136</v>
      </c>
      <c r="L373" s="35">
        <v>156932</v>
      </c>
      <c r="M373" s="35">
        <v>6154</v>
      </c>
      <c r="N373" s="2">
        <f t="shared" si="78"/>
        <v>336911.69</v>
      </c>
      <c r="O373" s="4">
        <f t="shared" si="90"/>
        <v>867664</v>
      </c>
      <c r="P373" s="52">
        <v>279</v>
      </c>
      <c r="Q373" s="52">
        <v>44</v>
      </c>
      <c r="R373" s="4">
        <f t="shared" si="79"/>
        <v>17064</v>
      </c>
      <c r="S373" s="6">
        <f t="shared" si="89"/>
        <v>57562.836000000003</v>
      </c>
      <c r="T373" s="57">
        <v>4253783</v>
      </c>
      <c r="U373" s="6">
        <f t="shared" si="80"/>
        <v>4253.7830000000004</v>
      </c>
      <c r="V373" s="6">
        <f t="shared" si="81"/>
        <v>53309.053</v>
      </c>
      <c r="W373" s="4">
        <f t="shared" si="82"/>
        <v>1066181</v>
      </c>
      <c r="X373" s="19">
        <f t="shared" si="83"/>
        <v>1950909</v>
      </c>
      <c r="Y373" s="20">
        <v>0</v>
      </c>
      <c r="Z373" s="18">
        <v>0</v>
      </c>
      <c r="AA373" s="4">
        <f t="shared" si="84"/>
        <v>1950909</v>
      </c>
      <c r="AB373" s="20"/>
      <c r="AC373" s="20"/>
      <c r="AD373" s="20"/>
      <c r="AE373" s="20"/>
      <c r="AF373" s="20"/>
      <c r="AG373" s="20"/>
      <c r="AH373" s="53">
        <v>0</v>
      </c>
      <c r="AI373" s="53">
        <v>0</v>
      </c>
      <c r="AJ373" s="22"/>
      <c r="AK373" s="28">
        <f t="shared" si="85"/>
        <v>1950909</v>
      </c>
      <c r="AL373" s="30" t="str">
        <f t="shared" si="86"/>
        <v xml:space="preserve"> </v>
      </c>
      <c r="AM373" s="30" t="str">
        <f t="shared" si="87"/>
        <v xml:space="preserve"> </v>
      </c>
    </row>
    <row r="374" spans="1:39" ht="17.100000000000001" customHeight="1">
      <c r="A374" s="8" t="s">
        <v>200</v>
      </c>
      <c r="B374" s="8" t="s">
        <v>655</v>
      </c>
      <c r="C374" s="8" t="s">
        <v>158</v>
      </c>
      <c r="D374" s="8" t="s">
        <v>656</v>
      </c>
      <c r="E374" s="50">
        <v>283.16000000000003</v>
      </c>
      <c r="F374" s="2">
        <f t="shared" si="88"/>
        <v>497444.16160000005</v>
      </c>
      <c r="G374" s="56">
        <v>288624.86</v>
      </c>
      <c r="H374" s="55">
        <v>37005</v>
      </c>
      <c r="I374" s="34">
        <f t="shared" si="77"/>
        <v>27753.75</v>
      </c>
      <c r="J374" s="35">
        <v>25034</v>
      </c>
      <c r="K374" s="35">
        <v>0</v>
      </c>
      <c r="L374" s="35">
        <v>0</v>
      </c>
      <c r="M374" s="35">
        <v>6882</v>
      </c>
      <c r="N374" s="2">
        <f t="shared" si="78"/>
        <v>348294.61</v>
      </c>
      <c r="O374" s="4">
        <f t="shared" si="90"/>
        <v>149150</v>
      </c>
      <c r="P374" s="52">
        <v>68</v>
      </c>
      <c r="Q374" s="52">
        <v>77</v>
      </c>
      <c r="R374" s="4">
        <f t="shared" si="79"/>
        <v>7278</v>
      </c>
      <c r="S374" s="6">
        <f t="shared" si="89"/>
        <v>23771.281999999999</v>
      </c>
      <c r="T374" s="57">
        <v>18513461</v>
      </c>
      <c r="U374" s="6">
        <f t="shared" si="80"/>
        <v>18513.460999999999</v>
      </c>
      <c r="V374" s="6">
        <f t="shared" si="81"/>
        <v>5257.8209999999999</v>
      </c>
      <c r="W374" s="4">
        <f t="shared" si="82"/>
        <v>105156</v>
      </c>
      <c r="X374" s="19">
        <f t="shared" si="83"/>
        <v>261584</v>
      </c>
      <c r="Y374" s="20">
        <v>0</v>
      </c>
      <c r="Z374" s="18">
        <v>0</v>
      </c>
      <c r="AA374" s="4">
        <f t="shared" si="84"/>
        <v>261584</v>
      </c>
      <c r="AB374" s="20"/>
      <c r="AC374" s="20"/>
      <c r="AD374" s="20"/>
      <c r="AE374" s="20"/>
      <c r="AF374" s="20"/>
      <c r="AG374" s="20"/>
      <c r="AH374" s="53">
        <v>0</v>
      </c>
      <c r="AI374" s="53">
        <v>0</v>
      </c>
      <c r="AJ374" s="22"/>
      <c r="AK374" s="28">
        <f t="shared" si="85"/>
        <v>261584</v>
      </c>
      <c r="AL374" s="30" t="str">
        <f t="shared" si="86"/>
        <v xml:space="preserve"> </v>
      </c>
      <c r="AM374" s="30" t="str">
        <f t="shared" si="87"/>
        <v xml:space="preserve"> </v>
      </c>
    </row>
    <row r="375" spans="1:39" ht="17.100000000000001" customHeight="1">
      <c r="A375" s="8" t="s">
        <v>200</v>
      </c>
      <c r="B375" s="8" t="s">
        <v>655</v>
      </c>
      <c r="C375" s="8" t="s">
        <v>201</v>
      </c>
      <c r="D375" s="8" t="s">
        <v>657</v>
      </c>
      <c r="E375" s="50">
        <v>170.41</v>
      </c>
      <c r="F375" s="2">
        <f t="shared" si="88"/>
        <v>299369.47159999999</v>
      </c>
      <c r="G375" s="56">
        <v>137586.79</v>
      </c>
      <c r="H375" s="55">
        <v>17011</v>
      </c>
      <c r="I375" s="34">
        <f t="shared" si="77"/>
        <v>12758.25</v>
      </c>
      <c r="J375" s="35">
        <v>11475</v>
      </c>
      <c r="K375" s="35">
        <v>0</v>
      </c>
      <c r="L375" s="35">
        <v>0</v>
      </c>
      <c r="M375" s="35">
        <v>70694</v>
      </c>
      <c r="N375" s="2">
        <f t="shared" si="78"/>
        <v>232514.04</v>
      </c>
      <c r="O375" s="4">
        <f t="shared" ref="O375" si="91">IF(F375&gt;N375,ROUND(SUM(F375-N375),0),0)</f>
        <v>66855</v>
      </c>
      <c r="P375" s="52">
        <v>48</v>
      </c>
      <c r="Q375" s="52">
        <v>167</v>
      </c>
      <c r="R375" s="4">
        <f t="shared" si="79"/>
        <v>11142</v>
      </c>
      <c r="S375" s="6">
        <f t="shared" si="89"/>
        <v>14305.9195</v>
      </c>
      <c r="T375" s="57">
        <v>7614100</v>
      </c>
      <c r="U375" s="6">
        <f t="shared" si="80"/>
        <v>7614.1</v>
      </c>
      <c r="V375" s="6">
        <f t="shared" si="81"/>
        <v>6691.8194999999996</v>
      </c>
      <c r="W375" s="4">
        <f t="shared" si="82"/>
        <v>133836</v>
      </c>
      <c r="X375" s="19">
        <f t="shared" si="83"/>
        <v>211833</v>
      </c>
      <c r="Y375" s="20">
        <v>0</v>
      </c>
      <c r="Z375" s="18">
        <v>0</v>
      </c>
      <c r="AA375" s="4">
        <f t="shared" si="84"/>
        <v>211833</v>
      </c>
      <c r="AB375" s="20"/>
      <c r="AC375" s="20"/>
      <c r="AD375" s="20"/>
      <c r="AE375" s="20"/>
      <c r="AF375" s="20"/>
      <c r="AG375" s="20"/>
      <c r="AH375" s="53">
        <v>0</v>
      </c>
      <c r="AI375" s="53">
        <v>0</v>
      </c>
      <c r="AJ375" s="22"/>
      <c r="AK375" s="28">
        <f t="shared" si="85"/>
        <v>211833</v>
      </c>
      <c r="AL375" s="30" t="str">
        <f t="shared" si="86"/>
        <v xml:space="preserve"> </v>
      </c>
      <c r="AM375" s="30" t="str">
        <f t="shared" si="87"/>
        <v xml:space="preserve"> </v>
      </c>
    </row>
    <row r="376" spans="1:39" ht="17.100000000000001" customHeight="1">
      <c r="A376" s="8" t="s">
        <v>200</v>
      </c>
      <c r="B376" s="8" t="s">
        <v>655</v>
      </c>
      <c r="C376" s="8" t="s">
        <v>106</v>
      </c>
      <c r="D376" s="8" t="s">
        <v>658</v>
      </c>
      <c r="E376" s="50">
        <v>153.72</v>
      </c>
      <c r="F376" s="2">
        <f t="shared" si="88"/>
        <v>270049.14720000001</v>
      </c>
      <c r="G376" s="56">
        <v>143779.65</v>
      </c>
      <c r="H376" s="55">
        <v>15468</v>
      </c>
      <c r="I376" s="34">
        <f t="shared" si="77"/>
        <v>11601</v>
      </c>
      <c r="J376" s="35">
        <v>10441</v>
      </c>
      <c r="K376" s="35">
        <v>0</v>
      </c>
      <c r="L376" s="35">
        <v>0</v>
      </c>
      <c r="M376" s="35">
        <v>70779</v>
      </c>
      <c r="N376" s="2">
        <f t="shared" si="78"/>
        <v>236600.65</v>
      </c>
      <c r="O376" s="4">
        <f>IF(F376&gt;N376,ROUNDUP(SUM(F376-N376),0),0)</f>
        <v>33449</v>
      </c>
      <c r="P376" s="52">
        <v>40</v>
      </c>
      <c r="Q376" s="52">
        <v>132</v>
      </c>
      <c r="R376" s="4">
        <f t="shared" si="79"/>
        <v>7339</v>
      </c>
      <c r="S376" s="6">
        <f t="shared" si="89"/>
        <v>12904.794</v>
      </c>
      <c r="T376" s="57">
        <v>8785457</v>
      </c>
      <c r="U376" s="6">
        <f t="shared" si="80"/>
        <v>8785.4570000000003</v>
      </c>
      <c r="V376" s="6">
        <f t="shared" si="81"/>
        <v>4119.3369999999995</v>
      </c>
      <c r="W376" s="4">
        <f t="shared" si="82"/>
        <v>82387</v>
      </c>
      <c r="X376" s="19">
        <f t="shared" si="83"/>
        <v>123175</v>
      </c>
      <c r="Y376" s="20">
        <v>0</v>
      </c>
      <c r="Z376" s="18">
        <v>0</v>
      </c>
      <c r="AA376" s="4">
        <f t="shared" si="84"/>
        <v>123175</v>
      </c>
      <c r="AB376" s="20"/>
      <c r="AC376" s="20"/>
      <c r="AD376" s="20"/>
      <c r="AE376" s="20"/>
      <c r="AF376" s="20"/>
      <c r="AG376" s="20"/>
      <c r="AH376" s="53">
        <v>0</v>
      </c>
      <c r="AI376" s="53">
        <v>0</v>
      </c>
      <c r="AJ376" s="22"/>
      <c r="AK376" s="28">
        <f t="shared" si="85"/>
        <v>123175</v>
      </c>
      <c r="AL376" s="30" t="str">
        <f t="shared" si="86"/>
        <v xml:space="preserve"> </v>
      </c>
      <c r="AM376" s="30" t="str">
        <f t="shared" si="87"/>
        <v xml:space="preserve"> </v>
      </c>
    </row>
    <row r="377" spans="1:39" ht="17.100000000000001" customHeight="1">
      <c r="A377" s="8" t="s">
        <v>200</v>
      </c>
      <c r="B377" s="8" t="s">
        <v>655</v>
      </c>
      <c r="C377" s="8" t="s">
        <v>35</v>
      </c>
      <c r="D377" s="8" t="s">
        <v>659</v>
      </c>
      <c r="E377" s="50">
        <v>527.32000000000005</v>
      </c>
      <c r="F377" s="2">
        <f t="shared" si="88"/>
        <v>926374.68320000009</v>
      </c>
      <c r="G377" s="56">
        <v>350707.75</v>
      </c>
      <c r="H377" s="55">
        <v>65611</v>
      </c>
      <c r="I377" s="34">
        <f t="shared" si="77"/>
        <v>49208.25</v>
      </c>
      <c r="J377" s="35">
        <v>44355</v>
      </c>
      <c r="K377" s="35">
        <v>0</v>
      </c>
      <c r="L377" s="35">
        <v>0</v>
      </c>
      <c r="M377" s="35">
        <v>11206</v>
      </c>
      <c r="N377" s="2">
        <f t="shared" si="78"/>
        <v>455477</v>
      </c>
      <c r="O377" s="4">
        <f t="shared" ref="O377:O408" si="92">IF(F377&gt;N377,ROUND(SUM(F377-N377),0),0)</f>
        <v>470898</v>
      </c>
      <c r="P377" s="52">
        <v>310</v>
      </c>
      <c r="Q377" s="52">
        <v>33</v>
      </c>
      <c r="R377" s="4">
        <f t="shared" si="79"/>
        <v>14220</v>
      </c>
      <c r="S377" s="6">
        <f t="shared" si="89"/>
        <v>44268.514000000003</v>
      </c>
      <c r="T377" s="57">
        <v>20838250</v>
      </c>
      <c r="U377" s="6">
        <f t="shared" si="80"/>
        <v>20838.25</v>
      </c>
      <c r="V377" s="6">
        <f t="shared" si="81"/>
        <v>23430.264000000003</v>
      </c>
      <c r="W377" s="4">
        <f t="shared" si="82"/>
        <v>468605</v>
      </c>
      <c r="X377" s="19">
        <f t="shared" si="83"/>
        <v>953723</v>
      </c>
      <c r="Y377" s="20">
        <v>0</v>
      </c>
      <c r="Z377" s="18">
        <v>0</v>
      </c>
      <c r="AA377" s="4">
        <f t="shared" si="84"/>
        <v>953723</v>
      </c>
      <c r="AB377" s="20"/>
      <c r="AC377" s="20"/>
      <c r="AD377" s="20"/>
      <c r="AE377" s="20"/>
      <c r="AF377" s="20"/>
      <c r="AG377" s="20"/>
      <c r="AH377" s="53">
        <v>0</v>
      </c>
      <c r="AI377" s="53">
        <v>0</v>
      </c>
      <c r="AJ377" s="22"/>
      <c r="AK377" s="28">
        <f t="shared" si="85"/>
        <v>953723</v>
      </c>
      <c r="AL377" s="30" t="str">
        <f t="shared" si="86"/>
        <v xml:space="preserve"> </v>
      </c>
      <c r="AM377" s="30" t="str">
        <f t="shared" si="87"/>
        <v xml:space="preserve"> </v>
      </c>
    </row>
    <row r="378" spans="1:39" ht="17.100000000000001" customHeight="1">
      <c r="A378" s="8" t="s">
        <v>200</v>
      </c>
      <c r="B378" s="8" t="s">
        <v>655</v>
      </c>
      <c r="C378" s="8" t="s">
        <v>36</v>
      </c>
      <c r="D378" s="8" t="s">
        <v>660</v>
      </c>
      <c r="E378" s="50">
        <v>532.20000000000005</v>
      </c>
      <c r="F378" s="2">
        <f t="shared" si="88"/>
        <v>934947.67200000002</v>
      </c>
      <c r="G378" s="56">
        <v>174727.54</v>
      </c>
      <c r="H378" s="55">
        <v>78028</v>
      </c>
      <c r="I378" s="34">
        <f t="shared" si="77"/>
        <v>58521</v>
      </c>
      <c r="J378" s="35">
        <v>52990</v>
      </c>
      <c r="K378" s="35">
        <v>0</v>
      </c>
      <c r="L378" s="35">
        <v>0</v>
      </c>
      <c r="M378" s="35">
        <v>0</v>
      </c>
      <c r="N378" s="2">
        <f t="shared" si="78"/>
        <v>286238.54000000004</v>
      </c>
      <c r="O378" s="4">
        <f t="shared" si="92"/>
        <v>648709</v>
      </c>
      <c r="P378" s="52">
        <v>274</v>
      </c>
      <c r="Q378" s="52">
        <v>33</v>
      </c>
      <c r="R378" s="4">
        <f t="shared" si="79"/>
        <v>12568</v>
      </c>
      <c r="S378" s="6">
        <f t="shared" si="89"/>
        <v>44678.19</v>
      </c>
      <c r="T378" s="57">
        <v>10200090</v>
      </c>
      <c r="U378" s="6">
        <f t="shared" si="80"/>
        <v>10200.09</v>
      </c>
      <c r="V378" s="6">
        <f t="shared" si="81"/>
        <v>34478.100000000006</v>
      </c>
      <c r="W378" s="4">
        <f t="shared" si="82"/>
        <v>689562</v>
      </c>
      <c r="X378" s="19">
        <f t="shared" si="83"/>
        <v>1350839</v>
      </c>
      <c r="Y378" s="20">
        <v>0</v>
      </c>
      <c r="Z378" s="18">
        <v>0</v>
      </c>
      <c r="AA378" s="4">
        <f t="shared" si="84"/>
        <v>1350839</v>
      </c>
      <c r="AB378" s="20"/>
      <c r="AC378" s="20"/>
      <c r="AD378" s="20"/>
      <c r="AE378" s="20"/>
      <c r="AF378" s="20"/>
      <c r="AG378" s="20"/>
      <c r="AH378" s="53">
        <v>0</v>
      </c>
      <c r="AI378" s="53">
        <v>0</v>
      </c>
      <c r="AJ378" s="22"/>
      <c r="AK378" s="28">
        <f t="shared" si="85"/>
        <v>1350839</v>
      </c>
      <c r="AL378" s="30" t="str">
        <f t="shared" si="86"/>
        <v xml:space="preserve"> </v>
      </c>
      <c r="AM378" s="30" t="str">
        <f t="shared" si="87"/>
        <v xml:space="preserve"> </v>
      </c>
    </row>
    <row r="379" spans="1:39" ht="17.100000000000001" customHeight="1">
      <c r="A379" s="8" t="s">
        <v>200</v>
      </c>
      <c r="B379" s="8" t="s">
        <v>655</v>
      </c>
      <c r="C379" s="8" t="s">
        <v>190</v>
      </c>
      <c r="D379" s="8" t="s">
        <v>661</v>
      </c>
      <c r="E379" s="50">
        <v>1443.7</v>
      </c>
      <c r="F379" s="2">
        <f t="shared" si="88"/>
        <v>2536234.412</v>
      </c>
      <c r="G379" s="56">
        <v>602610.34</v>
      </c>
      <c r="H379" s="55">
        <v>178334</v>
      </c>
      <c r="I379" s="34">
        <f t="shared" si="77"/>
        <v>133750.5</v>
      </c>
      <c r="J379" s="35">
        <v>120424</v>
      </c>
      <c r="K379" s="35">
        <v>200834</v>
      </c>
      <c r="L379" s="35">
        <v>297364</v>
      </c>
      <c r="M379" s="35">
        <v>90255</v>
      </c>
      <c r="N379" s="2">
        <f t="shared" si="78"/>
        <v>1445237.8399999999</v>
      </c>
      <c r="O379" s="4">
        <f t="shared" si="92"/>
        <v>1090997</v>
      </c>
      <c r="P379" s="52">
        <v>369</v>
      </c>
      <c r="Q379" s="52">
        <v>121</v>
      </c>
      <c r="R379" s="4">
        <f t="shared" si="79"/>
        <v>62062</v>
      </c>
      <c r="S379" s="6">
        <f t="shared" si="89"/>
        <v>121198.61500000001</v>
      </c>
      <c r="T379" s="57">
        <v>34672632</v>
      </c>
      <c r="U379" s="6">
        <f t="shared" si="80"/>
        <v>34672.631999999998</v>
      </c>
      <c r="V379" s="6">
        <f t="shared" si="81"/>
        <v>86525.983000000007</v>
      </c>
      <c r="W379" s="4">
        <f t="shared" si="82"/>
        <v>1730520</v>
      </c>
      <c r="X379" s="19">
        <f t="shared" si="83"/>
        <v>2883579</v>
      </c>
      <c r="Y379" s="20">
        <v>0</v>
      </c>
      <c r="Z379" s="18">
        <v>0</v>
      </c>
      <c r="AA379" s="4">
        <f t="shared" si="84"/>
        <v>2883579</v>
      </c>
      <c r="AB379" s="20"/>
      <c r="AC379" s="20"/>
      <c r="AD379" s="20"/>
      <c r="AE379" s="20"/>
      <c r="AF379" s="20"/>
      <c r="AG379" s="20"/>
      <c r="AH379" s="53">
        <v>0</v>
      </c>
      <c r="AI379" s="53">
        <v>0</v>
      </c>
      <c r="AJ379" s="22"/>
      <c r="AK379" s="28">
        <f t="shared" si="85"/>
        <v>2883579</v>
      </c>
      <c r="AL379" s="30" t="str">
        <f t="shared" si="86"/>
        <v xml:space="preserve"> </v>
      </c>
      <c r="AM379" s="30" t="str">
        <f t="shared" si="87"/>
        <v xml:space="preserve"> </v>
      </c>
    </row>
    <row r="380" spans="1:39" ht="17.100000000000001" customHeight="1">
      <c r="A380" s="8" t="s">
        <v>200</v>
      </c>
      <c r="B380" s="8" t="s">
        <v>655</v>
      </c>
      <c r="C380" s="8" t="s">
        <v>208</v>
      </c>
      <c r="D380" s="8" t="s">
        <v>662</v>
      </c>
      <c r="E380" s="50">
        <v>528.04</v>
      </c>
      <c r="F380" s="2">
        <f t="shared" si="88"/>
        <v>927639.55039999995</v>
      </c>
      <c r="G380" s="56">
        <v>589876.14</v>
      </c>
      <c r="H380" s="55">
        <v>56048</v>
      </c>
      <c r="I380" s="34">
        <f t="shared" si="77"/>
        <v>42036</v>
      </c>
      <c r="J380" s="35">
        <v>37913</v>
      </c>
      <c r="K380" s="35">
        <v>62892</v>
      </c>
      <c r="L380" s="35">
        <v>92456</v>
      </c>
      <c r="M380" s="35">
        <v>133792</v>
      </c>
      <c r="N380" s="2">
        <f t="shared" si="78"/>
        <v>958965.14</v>
      </c>
      <c r="O380" s="4">
        <f t="shared" si="92"/>
        <v>0</v>
      </c>
      <c r="P380" s="52">
        <v>146</v>
      </c>
      <c r="Q380" s="52">
        <v>161</v>
      </c>
      <c r="R380" s="4">
        <f t="shared" si="79"/>
        <v>32673</v>
      </c>
      <c r="S380" s="6">
        <f t="shared" si="89"/>
        <v>44328.957999999999</v>
      </c>
      <c r="T380" s="57">
        <v>34611741</v>
      </c>
      <c r="U380" s="6">
        <f t="shared" si="80"/>
        <v>34611.741000000002</v>
      </c>
      <c r="V380" s="6">
        <f t="shared" si="81"/>
        <v>9717.2169999999969</v>
      </c>
      <c r="W380" s="4">
        <f t="shared" si="82"/>
        <v>194344</v>
      </c>
      <c r="X380" s="19">
        <f t="shared" si="83"/>
        <v>227017</v>
      </c>
      <c r="Y380" s="20">
        <v>0</v>
      </c>
      <c r="Z380" s="18">
        <v>0</v>
      </c>
      <c r="AA380" s="4">
        <f t="shared" si="84"/>
        <v>227017</v>
      </c>
      <c r="AB380" s="20"/>
      <c r="AC380" s="20"/>
      <c r="AD380" s="20"/>
      <c r="AE380" s="20"/>
      <c r="AF380" s="20"/>
      <c r="AG380" s="20"/>
      <c r="AH380" s="53">
        <v>0</v>
      </c>
      <c r="AI380" s="53">
        <v>0</v>
      </c>
      <c r="AJ380" s="22"/>
      <c r="AK380" s="28">
        <f t="shared" si="85"/>
        <v>227017</v>
      </c>
      <c r="AL380" s="30">
        <f t="shared" si="86"/>
        <v>1</v>
      </c>
      <c r="AM380" s="30" t="str">
        <f t="shared" si="87"/>
        <v xml:space="preserve"> </v>
      </c>
    </row>
    <row r="381" spans="1:39" ht="17.100000000000001" customHeight="1">
      <c r="A381" s="8" t="s">
        <v>200</v>
      </c>
      <c r="B381" s="8" t="s">
        <v>655</v>
      </c>
      <c r="C381" s="8" t="s">
        <v>17</v>
      </c>
      <c r="D381" s="8" t="s">
        <v>663</v>
      </c>
      <c r="E381" s="50">
        <v>676.05</v>
      </c>
      <c r="F381" s="2">
        <f t="shared" si="88"/>
        <v>1187657.598</v>
      </c>
      <c r="G381" s="56">
        <v>359912.49</v>
      </c>
      <c r="H381" s="55">
        <v>94462</v>
      </c>
      <c r="I381" s="34">
        <f t="shared" si="77"/>
        <v>70846.5</v>
      </c>
      <c r="J381" s="35">
        <v>63769</v>
      </c>
      <c r="K381" s="35">
        <v>106448</v>
      </c>
      <c r="L381" s="35">
        <v>157412</v>
      </c>
      <c r="M381" s="35">
        <v>97973</v>
      </c>
      <c r="N381" s="2">
        <f t="shared" si="78"/>
        <v>856360.99</v>
      </c>
      <c r="O381" s="4">
        <f t="shared" si="92"/>
        <v>331297</v>
      </c>
      <c r="P381" s="52">
        <v>201</v>
      </c>
      <c r="Q381" s="52">
        <v>101</v>
      </c>
      <c r="R381" s="4">
        <f t="shared" si="79"/>
        <v>28218</v>
      </c>
      <c r="S381" s="6">
        <f t="shared" si="89"/>
        <v>56754.397499999999</v>
      </c>
      <c r="T381" s="57">
        <v>21603391</v>
      </c>
      <c r="U381" s="6">
        <f t="shared" si="80"/>
        <v>21603.391</v>
      </c>
      <c r="V381" s="6">
        <f t="shared" si="81"/>
        <v>35151.006500000003</v>
      </c>
      <c r="W381" s="4">
        <f t="shared" si="82"/>
        <v>703020</v>
      </c>
      <c r="X381" s="19">
        <f t="shared" si="83"/>
        <v>1062535</v>
      </c>
      <c r="Y381" s="20">
        <v>0</v>
      </c>
      <c r="Z381" s="18">
        <v>0</v>
      </c>
      <c r="AA381" s="4">
        <f t="shared" si="84"/>
        <v>1062535</v>
      </c>
      <c r="AB381" s="20"/>
      <c r="AC381" s="20"/>
      <c r="AD381" s="20"/>
      <c r="AE381" s="20"/>
      <c r="AF381" s="20"/>
      <c r="AG381" s="20"/>
      <c r="AH381" s="53">
        <v>0</v>
      </c>
      <c r="AI381" s="53">
        <v>0</v>
      </c>
      <c r="AJ381" s="22"/>
      <c r="AK381" s="28">
        <f t="shared" si="85"/>
        <v>1062535</v>
      </c>
      <c r="AL381" s="30" t="str">
        <f t="shared" si="86"/>
        <v xml:space="preserve"> </v>
      </c>
      <c r="AM381" s="30" t="str">
        <f t="shared" si="87"/>
        <v xml:space="preserve"> </v>
      </c>
    </row>
    <row r="382" spans="1:39" ht="17.100000000000001" customHeight="1">
      <c r="A382" s="8" t="s">
        <v>200</v>
      </c>
      <c r="B382" s="8" t="s">
        <v>655</v>
      </c>
      <c r="C382" s="8" t="s">
        <v>238</v>
      </c>
      <c r="D382" s="8" t="s">
        <v>664</v>
      </c>
      <c r="E382" s="50">
        <v>215.3</v>
      </c>
      <c r="F382" s="2">
        <f t="shared" si="88"/>
        <v>378230.42800000001</v>
      </c>
      <c r="G382" s="56">
        <v>167911.75</v>
      </c>
      <c r="H382" s="55">
        <v>25551</v>
      </c>
      <c r="I382" s="34">
        <f t="shared" si="77"/>
        <v>19163.25</v>
      </c>
      <c r="J382" s="35">
        <v>17269</v>
      </c>
      <c r="K382" s="35">
        <v>28723</v>
      </c>
      <c r="L382" s="35">
        <v>42499</v>
      </c>
      <c r="M382" s="35">
        <v>54492</v>
      </c>
      <c r="N382" s="2">
        <f t="shared" si="78"/>
        <v>330058</v>
      </c>
      <c r="O382" s="4">
        <f t="shared" si="92"/>
        <v>48172</v>
      </c>
      <c r="P382" s="52">
        <v>35</v>
      </c>
      <c r="Q382" s="52">
        <v>156</v>
      </c>
      <c r="R382" s="4">
        <f t="shared" si="79"/>
        <v>7589</v>
      </c>
      <c r="S382" s="6">
        <f t="shared" si="89"/>
        <v>18074.435000000001</v>
      </c>
      <c r="T382" s="57">
        <v>9762311</v>
      </c>
      <c r="U382" s="6">
        <f t="shared" si="80"/>
        <v>9762.3109999999997</v>
      </c>
      <c r="V382" s="6">
        <f t="shared" si="81"/>
        <v>8312.1240000000016</v>
      </c>
      <c r="W382" s="4">
        <f t="shared" si="82"/>
        <v>166242</v>
      </c>
      <c r="X382" s="19">
        <f t="shared" si="83"/>
        <v>222003</v>
      </c>
      <c r="Y382" s="20">
        <v>0</v>
      </c>
      <c r="Z382" s="18">
        <v>0</v>
      </c>
      <c r="AA382" s="4">
        <f t="shared" si="84"/>
        <v>222003</v>
      </c>
      <c r="AB382" s="20"/>
      <c r="AC382" s="20"/>
      <c r="AD382" s="20"/>
      <c r="AE382" s="20"/>
      <c r="AF382" s="20"/>
      <c r="AG382" s="20"/>
      <c r="AH382" s="53">
        <v>0</v>
      </c>
      <c r="AI382" s="53">
        <v>0</v>
      </c>
      <c r="AJ382" s="22"/>
      <c r="AK382" s="28">
        <f t="shared" si="85"/>
        <v>222003</v>
      </c>
      <c r="AL382" s="30" t="str">
        <f t="shared" si="86"/>
        <v xml:space="preserve"> </v>
      </c>
      <c r="AM382" s="30" t="str">
        <f t="shared" si="87"/>
        <v xml:space="preserve"> </v>
      </c>
    </row>
    <row r="383" spans="1:39" ht="17.100000000000001" customHeight="1">
      <c r="A383" s="8" t="s">
        <v>200</v>
      </c>
      <c r="B383" s="8" t="s">
        <v>655</v>
      </c>
      <c r="C383" s="8" t="s">
        <v>82</v>
      </c>
      <c r="D383" s="8" t="s">
        <v>665</v>
      </c>
      <c r="E383" s="50">
        <v>964.12</v>
      </c>
      <c r="F383" s="2">
        <f t="shared" si="88"/>
        <v>1693727.4512</v>
      </c>
      <c r="G383" s="56">
        <v>376117.84</v>
      </c>
      <c r="H383" s="55">
        <v>134880</v>
      </c>
      <c r="I383" s="34">
        <f t="shared" si="77"/>
        <v>101160</v>
      </c>
      <c r="J383" s="35">
        <v>91154</v>
      </c>
      <c r="K383" s="35">
        <v>151644</v>
      </c>
      <c r="L383" s="35">
        <v>223066</v>
      </c>
      <c r="M383" s="35">
        <v>171788</v>
      </c>
      <c r="N383" s="2">
        <f t="shared" si="78"/>
        <v>1114929.8400000001</v>
      </c>
      <c r="O383" s="4">
        <f t="shared" si="92"/>
        <v>578798</v>
      </c>
      <c r="P383" s="52">
        <v>319</v>
      </c>
      <c r="Q383" s="52">
        <v>90</v>
      </c>
      <c r="R383" s="4">
        <f t="shared" si="79"/>
        <v>39907</v>
      </c>
      <c r="S383" s="6">
        <f t="shared" si="89"/>
        <v>80937.873999999996</v>
      </c>
      <c r="T383" s="57">
        <v>22657701</v>
      </c>
      <c r="U383" s="6">
        <f t="shared" si="80"/>
        <v>22657.701000000001</v>
      </c>
      <c r="V383" s="6">
        <f t="shared" si="81"/>
        <v>58280.172999999995</v>
      </c>
      <c r="W383" s="4">
        <f t="shared" si="82"/>
        <v>1165603</v>
      </c>
      <c r="X383" s="19">
        <f t="shared" si="83"/>
        <v>1784308</v>
      </c>
      <c r="Y383" s="20">
        <v>0</v>
      </c>
      <c r="Z383" s="18">
        <v>0</v>
      </c>
      <c r="AA383" s="4">
        <f t="shared" si="84"/>
        <v>1784308</v>
      </c>
      <c r="AB383" s="20"/>
      <c r="AC383" s="20"/>
      <c r="AD383" s="20"/>
      <c r="AE383" s="20"/>
      <c r="AF383" s="20"/>
      <c r="AG383" s="20"/>
      <c r="AH383" s="53">
        <v>0</v>
      </c>
      <c r="AI383" s="53">
        <v>0</v>
      </c>
      <c r="AJ383" s="22"/>
      <c r="AK383" s="28">
        <f t="shared" si="85"/>
        <v>1784308</v>
      </c>
      <c r="AL383" s="30" t="str">
        <f t="shared" si="86"/>
        <v xml:space="preserve"> </v>
      </c>
      <c r="AM383" s="30" t="str">
        <f t="shared" si="87"/>
        <v xml:space="preserve"> </v>
      </c>
    </row>
    <row r="384" spans="1:39" ht="17.100000000000001" customHeight="1">
      <c r="A384" s="8" t="s">
        <v>200</v>
      </c>
      <c r="B384" s="8" t="s">
        <v>655</v>
      </c>
      <c r="C384" s="8" t="s">
        <v>217</v>
      </c>
      <c r="D384" s="8" t="s">
        <v>666</v>
      </c>
      <c r="E384" s="50">
        <v>589.17999999999995</v>
      </c>
      <c r="F384" s="2">
        <f t="shared" si="88"/>
        <v>1035047.8568</v>
      </c>
      <c r="G384" s="56">
        <v>281452.45</v>
      </c>
      <c r="H384" s="55">
        <v>74667</v>
      </c>
      <c r="I384" s="34">
        <f t="shared" si="77"/>
        <v>56000.25</v>
      </c>
      <c r="J384" s="35">
        <v>50512</v>
      </c>
      <c r="K384" s="35">
        <v>83768</v>
      </c>
      <c r="L384" s="35">
        <v>123133</v>
      </c>
      <c r="M384" s="35">
        <v>35238</v>
      </c>
      <c r="N384" s="2">
        <f t="shared" si="78"/>
        <v>630103.69999999995</v>
      </c>
      <c r="O384" s="4">
        <f t="shared" si="92"/>
        <v>404944</v>
      </c>
      <c r="P384" s="52">
        <v>271</v>
      </c>
      <c r="Q384" s="52">
        <v>79</v>
      </c>
      <c r="R384" s="4">
        <f t="shared" si="79"/>
        <v>29759</v>
      </c>
      <c r="S384" s="6">
        <f t="shared" si="89"/>
        <v>49461.661</v>
      </c>
      <c r="T384" s="57">
        <v>17099177</v>
      </c>
      <c r="U384" s="6">
        <f t="shared" si="80"/>
        <v>17099.177</v>
      </c>
      <c r="V384" s="6">
        <f t="shared" si="81"/>
        <v>32362.484</v>
      </c>
      <c r="W384" s="4">
        <f t="shared" si="82"/>
        <v>647250</v>
      </c>
      <c r="X384" s="19">
        <f t="shared" si="83"/>
        <v>1081953</v>
      </c>
      <c r="Y384" s="20">
        <v>0</v>
      </c>
      <c r="Z384" s="18">
        <v>0</v>
      </c>
      <c r="AA384" s="4">
        <f t="shared" si="84"/>
        <v>1081953</v>
      </c>
      <c r="AB384" s="20"/>
      <c r="AC384" s="20"/>
      <c r="AD384" s="20"/>
      <c r="AE384" s="20"/>
      <c r="AF384" s="20"/>
      <c r="AG384" s="20"/>
      <c r="AH384" s="53">
        <v>0</v>
      </c>
      <c r="AI384" s="53">
        <v>0</v>
      </c>
      <c r="AJ384" s="22"/>
      <c r="AK384" s="28">
        <f t="shared" si="85"/>
        <v>1081953</v>
      </c>
      <c r="AL384" s="30" t="str">
        <f t="shared" si="86"/>
        <v xml:space="preserve"> </v>
      </c>
      <c r="AM384" s="30" t="str">
        <f t="shared" si="87"/>
        <v xml:space="preserve"> </v>
      </c>
    </row>
    <row r="385" spans="1:39" ht="17.100000000000001" customHeight="1">
      <c r="A385" s="8" t="s">
        <v>200</v>
      </c>
      <c r="B385" s="8" t="s">
        <v>655</v>
      </c>
      <c r="C385" s="8" t="s">
        <v>59</v>
      </c>
      <c r="D385" s="8" t="s">
        <v>667</v>
      </c>
      <c r="E385" s="50">
        <v>885.63</v>
      </c>
      <c r="F385" s="2">
        <f t="shared" si="88"/>
        <v>1555839.3588</v>
      </c>
      <c r="G385" s="56">
        <v>408340.82</v>
      </c>
      <c r="H385" s="55">
        <v>98785</v>
      </c>
      <c r="I385" s="34">
        <f t="shared" si="77"/>
        <v>74088.75</v>
      </c>
      <c r="J385" s="35">
        <v>66716</v>
      </c>
      <c r="K385" s="35">
        <v>111215</v>
      </c>
      <c r="L385" s="35">
        <v>164020</v>
      </c>
      <c r="M385" s="35">
        <v>234853</v>
      </c>
      <c r="N385" s="2">
        <f t="shared" si="78"/>
        <v>1059233.57</v>
      </c>
      <c r="O385" s="4">
        <f t="shared" si="92"/>
        <v>496606</v>
      </c>
      <c r="P385" s="52">
        <v>230</v>
      </c>
      <c r="Q385" s="52">
        <v>123</v>
      </c>
      <c r="R385" s="4">
        <f t="shared" si="79"/>
        <v>39323</v>
      </c>
      <c r="S385" s="6">
        <f t="shared" si="89"/>
        <v>74348.638500000001</v>
      </c>
      <c r="T385" s="57">
        <v>24490543</v>
      </c>
      <c r="U385" s="6">
        <f t="shared" si="80"/>
        <v>24490.543000000001</v>
      </c>
      <c r="V385" s="6">
        <f t="shared" si="81"/>
        <v>49858.095499999996</v>
      </c>
      <c r="W385" s="4">
        <f t="shared" si="82"/>
        <v>997162</v>
      </c>
      <c r="X385" s="19">
        <f t="shared" si="83"/>
        <v>1533091</v>
      </c>
      <c r="Y385" s="20">
        <v>0</v>
      </c>
      <c r="Z385" s="18">
        <v>0</v>
      </c>
      <c r="AA385" s="4">
        <f t="shared" si="84"/>
        <v>1533091</v>
      </c>
      <c r="AB385" s="20"/>
      <c r="AC385" s="20"/>
      <c r="AD385" s="20"/>
      <c r="AE385" s="20"/>
      <c r="AF385" s="20"/>
      <c r="AG385" s="20"/>
      <c r="AH385" s="53">
        <v>0</v>
      </c>
      <c r="AI385" s="53">
        <v>0</v>
      </c>
      <c r="AJ385" s="22"/>
      <c r="AK385" s="28">
        <f t="shared" si="85"/>
        <v>1533091</v>
      </c>
      <c r="AL385" s="30" t="str">
        <f t="shared" si="86"/>
        <v xml:space="preserve"> </v>
      </c>
      <c r="AM385" s="30" t="str">
        <f t="shared" si="87"/>
        <v xml:space="preserve"> </v>
      </c>
    </row>
    <row r="386" spans="1:39" ht="17.100000000000001" customHeight="1">
      <c r="A386" s="8" t="s">
        <v>70</v>
      </c>
      <c r="B386" s="8" t="s">
        <v>668</v>
      </c>
      <c r="C386" s="8" t="s">
        <v>109</v>
      </c>
      <c r="D386" s="8" t="s">
        <v>669</v>
      </c>
      <c r="E386" s="50">
        <v>194.66</v>
      </c>
      <c r="F386" s="2">
        <f t="shared" si="88"/>
        <v>341970.90159999998</v>
      </c>
      <c r="G386" s="56">
        <v>116745.09</v>
      </c>
      <c r="H386" s="55">
        <v>11587</v>
      </c>
      <c r="I386" s="34">
        <f t="shared" si="77"/>
        <v>8690.25</v>
      </c>
      <c r="J386" s="35">
        <v>14932</v>
      </c>
      <c r="K386" s="35">
        <v>0</v>
      </c>
      <c r="L386" s="35">
        <v>0</v>
      </c>
      <c r="M386" s="35">
        <v>18652</v>
      </c>
      <c r="N386" s="2">
        <f t="shared" si="78"/>
        <v>159019.34</v>
      </c>
      <c r="O386" s="4">
        <f t="shared" si="92"/>
        <v>182952</v>
      </c>
      <c r="P386" s="52">
        <v>102</v>
      </c>
      <c r="Q386" s="52">
        <v>77</v>
      </c>
      <c r="R386" s="4">
        <f t="shared" si="79"/>
        <v>10917</v>
      </c>
      <c r="S386" s="6">
        <f t="shared" si="89"/>
        <v>16341.707</v>
      </c>
      <c r="T386" s="57">
        <v>7064822</v>
      </c>
      <c r="U386" s="6">
        <f t="shared" si="80"/>
        <v>7064.8220000000001</v>
      </c>
      <c r="V386" s="6">
        <f t="shared" si="81"/>
        <v>9276.8850000000002</v>
      </c>
      <c r="W386" s="4">
        <f t="shared" si="82"/>
        <v>185538</v>
      </c>
      <c r="X386" s="19">
        <f t="shared" si="83"/>
        <v>379407</v>
      </c>
      <c r="Y386" s="20">
        <v>0</v>
      </c>
      <c r="Z386" s="18">
        <v>0</v>
      </c>
      <c r="AA386" s="4">
        <f t="shared" si="84"/>
        <v>379407</v>
      </c>
      <c r="AB386" s="20"/>
      <c r="AC386" s="20"/>
      <c r="AD386" s="20"/>
      <c r="AE386" s="20"/>
      <c r="AF386" s="20"/>
      <c r="AG386" s="20"/>
      <c r="AH386" s="53">
        <v>0</v>
      </c>
      <c r="AI386" s="53">
        <v>0</v>
      </c>
      <c r="AJ386" s="22"/>
      <c r="AK386" s="28">
        <f t="shared" si="85"/>
        <v>379407</v>
      </c>
      <c r="AL386" s="30" t="str">
        <f t="shared" si="86"/>
        <v xml:space="preserve"> </v>
      </c>
      <c r="AM386" s="30" t="str">
        <f t="shared" si="87"/>
        <v xml:space="preserve"> </v>
      </c>
    </row>
    <row r="387" spans="1:39" ht="17.100000000000001" customHeight="1">
      <c r="A387" s="8" t="s">
        <v>70</v>
      </c>
      <c r="B387" s="8" t="s">
        <v>668</v>
      </c>
      <c r="C387" s="8" t="s">
        <v>51</v>
      </c>
      <c r="D387" s="8" t="s">
        <v>670</v>
      </c>
      <c r="E387" s="50">
        <v>1260.24</v>
      </c>
      <c r="F387" s="2">
        <f t="shared" si="88"/>
        <v>2213939.2223999999</v>
      </c>
      <c r="G387" s="56">
        <v>339177.38</v>
      </c>
      <c r="H387" s="55">
        <v>97227</v>
      </c>
      <c r="I387" s="34">
        <f t="shared" si="77"/>
        <v>72920.25</v>
      </c>
      <c r="J387" s="35">
        <v>125279</v>
      </c>
      <c r="K387" s="35">
        <v>0</v>
      </c>
      <c r="L387" s="35">
        <v>306609</v>
      </c>
      <c r="M387" s="35">
        <v>117911</v>
      </c>
      <c r="N387" s="2">
        <f t="shared" si="78"/>
        <v>961896.63</v>
      </c>
      <c r="O387" s="4">
        <f t="shared" si="92"/>
        <v>1252043</v>
      </c>
      <c r="P387" s="52">
        <v>669</v>
      </c>
      <c r="Q387" s="52">
        <v>57</v>
      </c>
      <c r="R387" s="4">
        <f t="shared" si="79"/>
        <v>53005</v>
      </c>
      <c r="S387" s="6">
        <f t="shared" si="89"/>
        <v>105797.148</v>
      </c>
      <c r="T387" s="57">
        <v>20606159</v>
      </c>
      <c r="U387" s="6">
        <f t="shared" si="80"/>
        <v>20606.159</v>
      </c>
      <c r="V387" s="6">
        <f t="shared" si="81"/>
        <v>85190.989000000001</v>
      </c>
      <c r="W387" s="4">
        <f t="shared" si="82"/>
        <v>1703820</v>
      </c>
      <c r="X387" s="19">
        <f t="shared" si="83"/>
        <v>3008868</v>
      </c>
      <c r="Y387" s="20">
        <v>0</v>
      </c>
      <c r="Z387" s="18">
        <v>0</v>
      </c>
      <c r="AA387" s="4">
        <f t="shared" si="84"/>
        <v>3008868</v>
      </c>
      <c r="AB387" s="20"/>
      <c r="AC387" s="20"/>
      <c r="AD387" s="20"/>
      <c r="AE387" s="20"/>
      <c r="AF387" s="20"/>
      <c r="AG387" s="20"/>
      <c r="AH387" s="53">
        <v>0</v>
      </c>
      <c r="AI387" s="53">
        <v>0</v>
      </c>
      <c r="AJ387" s="22"/>
      <c r="AK387" s="28">
        <f t="shared" si="85"/>
        <v>3008868</v>
      </c>
      <c r="AL387" s="30" t="str">
        <f t="shared" si="86"/>
        <v xml:space="preserve"> </v>
      </c>
      <c r="AM387" s="30" t="str">
        <f t="shared" si="87"/>
        <v xml:space="preserve"> </v>
      </c>
    </row>
    <row r="388" spans="1:39" ht="17.100000000000001" customHeight="1">
      <c r="A388" s="8" t="s">
        <v>70</v>
      </c>
      <c r="B388" s="8" t="s">
        <v>668</v>
      </c>
      <c r="C388" s="8" t="s">
        <v>38</v>
      </c>
      <c r="D388" s="8" t="s">
        <v>671</v>
      </c>
      <c r="E388" s="50">
        <v>1014.56</v>
      </c>
      <c r="F388" s="2">
        <f t="shared" si="88"/>
        <v>1782338.4256</v>
      </c>
      <c r="G388" s="56">
        <v>325778.26</v>
      </c>
      <c r="H388" s="55">
        <v>75613</v>
      </c>
      <c r="I388" s="34">
        <f t="shared" ref="I388:I451" si="93">ROUND(H388*0.75,2)</f>
        <v>56709.75</v>
      </c>
      <c r="J388" s="35">
        <v>97433</v>
      </c>
      <c r="K388" s="35">
        <v>0</v>
      </c>
      <c r="L388" s="35">
        <v>238197</v>
      </c>
      <c r="M388" s="35">
        <v>33559</v>
      </c>
      <c r="N388" s="2">
        <f t="shared" ref="N388:N451" si="94">SUM(G388+I388+J388+K388+L388+M388)</f>
        <v>751677.01</v>
      </c>
      <c r="O388" s="4">
        <f t="shared" si="92"/>
        <v>1030661</v>
      </c>
      <c r="P388" s="52">
        <v>416</v>
      </c>
      <c r="Q388" s="52">
        <v>59</v>
      </c>
      <c r="R388" s="4">
        <f t="shared" ref="R388:R451" si="95">ROUND(SUM(P388*Q388*1.39),0)</f>
        <v>34116</v>
      </c>
      <c r="S388" s="6">
        <f t="shared" si="89"/>
        <v>85172.312000000005</v>
      </c>
      <c r="T388" s="57">
        <v>20645010</v>
      </c>
      <c r="U388" s="6">
        <f t="shared" ref="U388:U451" si="96">ROUND(T388/1000,4)</f>
        <v>20645.009999999998</v>
      </c>
      <c r="V388" s="6">
        <f t="shared" ref="V388:V451" si="97">IF(S388-U388&lt;0,0,S388-U388)</f>
        <v>64527.302000000011</v>
      </c>
      <c r="W388" s="4">
        <f t="shared" ref="W388:W451" si="98">IF(V388&gt;0,ROUND(SUM(V388*$W$3),0),0)</f>
        <v>1290546</v>
      </c>
      <c r="X388" s="19">
        <f t="shared" ref="X388:X451" si="99">SUM(O388+R388+W388)</f>
        <v>2355323</v>
      </c>
      <c r="Y388" s="20">
        <v>0</v>
      </c>
      <c r="Z388" s="18">
        <v>0</v>
      </c>
      <c r="AA388" s="4">
        <f t="shared" ref="AA388:AA451" si="100">ROUND(X388+Z388,0)</f>
        <v>2355323</v>
      </c>
      <c r="AB388" s="20"/>
      <c r="AC388" s="20"/>
      <c r="AD388" s="20"/>
      <c r="AE388" s="20"/>
      <c r="AF388" s="20"/>
      <c r="AG388" s="20"/>
      <c r="AH388" s="53">
        <v>0</v>
      </c>
      <c r="AI388" s="53">
        <v>0</v>
      </c>
      <c r="AJ388" s="22"/>
      <c r="AK388" s="28">
        <f t="shared" ref="AK388:AK451" si="101">SUM(AA388-AB388-AC388-AD388-AE388-AF388-AG388+AH388-AI388+AJ388)</f>
        <v>2355323</v>
      </c>
      <c r="AL388" s="30" t="str">
        <f t="shared" ref="AL388:AL451" si="102">IF(O388&gt;0," ",1)</f>
        <v xml:space="preserve"> </v>
      </c>
      <c r="AM388" s="30" t="str">
        <f t="shared" ref="AM388:AM451" si="103">IF(W388&gt;0," ",1)</f>
        <v xml:space="preserve"> </v>
      </c>
    </row>
    <row r="389" spans="1:39" ht="17.100000000000001" customHeight="1">
      <c r="A389" s="8" t="s">
        <v>70</v>
      </c>
      <c r="B389" s="8" t="s">
        <v>668</v>
      </c>
      <c r="C389" s="8" t="s">
        <v>39</v>
      </c>
      <c r="D389" s="8" t="s">
        <v>672</v>
      </c>
      <c r="E389" s="50">
        <v>1508.67</v>
      </c>
      <c r="F389" s="2">
        <f t="shared" ref="F389:F452" si="104">SUM(E389*$F$3)</f>
        <v>2650371.1092000003</v>
      </c>
      <c r="G389" s="56">
        <v>330780.95</v>
      </c>
      <c r="H389" s="55">
        <v>104311</v>
      </c>
      <c r="I389" s="34">
        <f t="shared" si="93"/>
        <v>78233.25</v>
      </c>
      <c r="J389" s="35">
        <v>134325</v>
      </c>
      <c r="K389" s="35">
        <v>0</v>
      </c>
      <c r="L389" s="35">
        <v>329144</v>
      </c>
      <c r="M389" s="35">
        <v>39788</v>
      </c>
      <c r="N389" s="2">
        <f t="shared" si="94"/>
        <v>912271.2</v>
      </c>
      <c r="O389" s="4">
        <f t="shared" si="92"/>
        <v>1738100</v>
      </c>
      <c r="P389" s="52">
        <v>437</v>
      </c>
      <c r="Q389" s="52">
        <v>48</v>
      </c>
      <c r="R389" s="4">
        <f t="shared" si="95"/>
        <v>29157</v>
      </c>
      <c r="S389" s="6">
        <f t="shared" ref="S389:S452" si="105">ROUND(SUM(E389*$S$3),4)</f>
        <v>126652.8465</v>
      </c>
      <c r="T389" s="57">
        <v>21258416</v>
      </c>
      <c r="U389" s="6">
        <f t="shared" si="96"/>
        <v>21258.416000000001</v>
      </c>
      <c r="V389" s="6">
        <f t="shared" si="97"/>
        <v>105394.4305</v>
      </c>
      <c r="W389" s="4">
        <f t="shared" si="98"/>
        <v>2107889</v>
      </c>
      <c r="X389" s="19">
        <f t="shared" si="99"/>
        <v>3875146</v>
      </c>
      <c r="Y389" s="20">
        <v>0</v>
      </c>
      <c r="Z389" s="18">
        <v>0</v>
      </c>
      <c r="AA389" s="4">
        <f t="shared" si="100"/>
        <v>3875146</v>
      </c>
      <c r="AB389" s="20"/>
      <c r="AC389" s="20"/>
      <c r="AD389" s="20"/>
      <c r="AE389" s="20"/>
      <c r="AF389" s="20"/>
      <c r="AG389" s="20"/>
      <c r="AH389" s="53">
        <v>0</v>
      </c>
      <c r="AI389" s="53">
        <v>0</v>
      </c>
      <c r="AJ389" s="22"/>
      <c r="AK389" s="28">
        <f t="shared" si="101"/>
        <v>3875146</v>
      </c>
      <c r="AL389" s="30" t="str">
        <f t="shared" si="102"/>
        <v xml:space="preserve"> </v>
      </c>
      <c r="AM389" s="30" t="str">
        <f t="shared" si="103"/>
        <v xml:space="preserve"> </v>
      </c>
    </row>
    <row r="390" spans="1:39" ht="17.100000000000001" customHeight="1">
      <c r="A390" s="8" t="s">
        <v>70</v>
      </c>
      <c r="B390" s="8" t="s">
        <v>668</v>
      </c>
      <c r="C390" s="8" t="s">
        <v>68</v>
      </c>
      <c r="D390" s="8" t="s">
        <v>673</v>
      </c>
      <c r="E390" s="50">
        <v>3613.46</v>
      </c>
      <c r="F390" s="2">
        <f t="shared" si="104"/>
        <v>6347981.9896</v>
      </c>
      <c r="G390" s="56">
        <v>973135.3</v>
      </c>
      <c r="H390" s="55">
        <v>267833</v>
      </c>
      <c r="I390" s="34">
        <f t="shared" si="93"/>
        <v>200874.75</v>
      </c>
      <c r="J390" s="35">
        <v>344180</v>
      </c>
      <c r="K390" s="35">
        <v>0</v>
      </c>
      <c r="L390" s="35">
        <v>854185</v>
      </c>
      <c r="M390" s="35">
        <v>50072</v>
      </c>
      <c r="N390" s="2">
        <f t="shared" si="94"/>
        <v>2422447.0499999998</v>
      </c>
      <c r="O390" s="4">
        <f t="shared" si="92"/>
        <v>3925535</v>
      </c>
      <c r="P390" s="52">
        <v>857</v>
      </c>
      <c r="Q390" s="52">
        <v>33</v>
      </c>
      <c r="R390" s="4">
        <f t="shared" si="95"/>
        <v>39311</v>
      </c>
      <c r="S390" s="6">
        <f t="shared" si="105"/>
        <v>303349.967</v>
      </c>
      <c r="T390" s="57">
        <v>61983140</v>
      </c>
      <c r="U390" s="6">
        <f t="shared" si="96"/>
        <v>61983.14</v>
      </c>
      <c r="V390" s="6">
        <f t="shared" si="97"/>
        <v>241366.82699999999</v>
      </c>
      <c r="W390" s="4">
        <f t="shared" si="98"/>
        <v>4827337</v>
      </c>
      <c r="X390" s="19">
        <f t="shared" si="99"/>
        <v>8792183</v>
      </c>
      <c r="Y390" s="20">
        <v>0</v>
      </c>
      <c r="Z390" s="18">
        <v>0</v>
      </c>
      <c r="AA390" s="4">
        <f t="shared" si="100"/>
        <v>8792183</v>
      </c>
      <c r="AB390" s="20"/>
      <c r="AC390" s="20"/>
      <c r="AD390" s="20"/>
      <c r="AE390" s="20"/>
      <c r="AF390" s="20"/>
      <c r="AG390" s="20"/>
      <c r="AH390" s="53">
        <v>0</v>
      </c>
      <c r="AI390" s="53">
        <v>0</v>
      </c>
      <c r="AJ390" s="22"/>
      <c r="AK390" s="28">
        <f t="shared" si="101"/>
        <v>8792183</v>
      </c>
      <c r="AL390" s="30" t="str">
        <f t="shared" si="102"/>
        <v xml:space="preserve"> </v>
      </c>
      <c r="AM390" s="30" t="str">
        <f t="shared" si="103"/>
        <v xml:space="preserve"> </v>
      </c>
    </row>
    <row r="391" spans="1:39" ht="17.100000000000001" customHeight="1">
      <c r="A391" s="8" t="s">
        <v>70</v>
      </c>
      <c r="B391" s="8" t="s">
        <v>668</v>
      </c>
      <c r="C391" s="8" t="s">
        <v>88</v>
      </c>
      <c r="D391" s="8" t="s">
        <v>674</v>
      </c>
      <c r="E391" s="50">
        <v>958.93</v>
      </c>
      <c r="F391" s="2">
        <f t="shared" si="104"/>
        <v>1684609.8668</v>
      </c>
      <c r="G391" s="56">
        <v>334293.33</v>
      </c>
      <c r="H391" s="55">
        <v>63284</v>
      </c>
      <c r="I391" s="34">
        <f t="shared" si="93"/>
        <v>47463</v>
      </c>
      <c r="J391" s="35">
        <v>81418</v>
      </c>
      <c r="K391" s="35">
        <v>0</v>
      </c>
      <c r="L391" s="35">
        <v>201351</v>
      </c>
      <c r="M391" s="35">
        <v>43740</v>
      </c>
      <c r="N391" s="2">
        <f t="shared" si="94"/>
        <v>708265.33000000007</v>
      </c>
      <c r="O391" s="4">
        <f t="shared" si="92"/>
        <v>976345</v>
      </c>
      <c r="P391" s="52">
        <v>261</v>
      </c>
      <c r="Q391" s="52">
        <v>86</v>
      </c>
      <c r="R391" s="4">
        <f t="shared" si="95"/>
        <v>31200</v>
      </c>
      <c r="S391" s="6">
        <f t="shared" si="105"/>
        <v>80502.173500000004</v>
      </c>
      <c r="T391" s="57">
        <v>20744569</v>
      </c>
      <c r="U391" s="6">
        <f t="shared" si="96"/>
        <v>20744.569</v>
      </c>
      <c r="V391" s="6">
        <f t="shared" si="97"/>
        <v>59757.604500000001</v>
      </c>
      <c r="W391" s="4">
        <f t="shared" si="98"/>
        <v>1195152</v>
      </c>
      <c r="X391" s="19">
        <f t="shared" si="99"/>
        <v>2202697</v>
      </c>
      <c r="Y391" s="20">
        <v>0</v>
      </c>
      <c r="Z391" s="18">
        <v>0</v>
      </c>
      <c r="AA391" s="4">
        <f t="shared" si="100"/>
        <v>2202697</v>
      </c>
      <c r="AB391" s="20"/>
      <c r="AC391" s="20"/>
      <c r="AD391" s="20"/>
      <c r="AE391" s="20"/>
      <c r="AF391" s="20"/>
      <c r="AG391" s="20"/>
      <c r="AH391" s="53">
        <v>0</v>
      </c>
      <c r="AI391" s="53">
        <v>0</v>
      </c>
      <c r="AJ391" s="22"/>
      <c r="AK391" s="28">
        <f t="shared" si="101"/>
        <v>2202697</v>
      </c>
      <c r="AL391" s="30" t="str">
        <f t="shared" si="102"/>
        <v xml:space="preserve"> </v>
      </c>
      <c r="AM391" s="30" t="str">
        <f t="shared" si="103"/>
        <v xml:space="preserve"> </v>
      </c>
    </row>
    <row r="392" spans="1:39" ht="17.100000000000001" customHeight="1">
      <c r="A392" s="8" t="s">
        <v>70</v>
      </c>
      <c r="B392" s="8" t="s">
        <v>668</v>
      </c>
      <c r="C392" s="8" t="s">
        <v>192</v>
      </c>
      <c r="D392" s="8" t="s">
        <v>675</v>
      </c>
      <c r="E392" s="50">
        <v>1080.95</v>
      </c>
      <c r="F392" s="2">
        <f t="shared" si="104"/>
        <v>1898969.7220000001</v>
      </c>
      <c r="G392" s="56">
        <v>281224.03999999998</v>
      </c>
      <c r="H392" s="55">
        <v>75368</v>
      </c>
      <c r="I392" s="34">
        <f t="shared" si="93"/>
        <v>56526</v>
      </c>
      <c r="J392" s="35">
        <v>97115</v>
      </c>
      <c r="K392" s="35">
        <v>0</v>
      </c>
      <c r="L392" s="35">
        <v>237465</v>
      </c>
      <c r="M392" s="35">
        <v>50143</v>
      </c>
      <c r="N392" s="2">
        <f t="shared" si="94"/>
        <v>722473.04</v>
      </c>
      <c r="O392" s="4">
        <f t="shared" si="92"/>
        <v>1176497</v>
      </c>
      <c r="P392" s="52">
        <v>455</v>
      </c>
      <c r="Q392" s="52">
        <v>55</v>
      </c>
      <c r="R392" s="4">
        <f t="shared" si="95"/>
        <v>34785</v>
      </c>
      <c r="S392" s="6">
        <f t="shared" si="105"/>
        <v>90745.752500000002</v>
      </c>
      <c r="T392" s="57">
        <v>17532671</v>
      </c>
      <c r="U392" s="6">
        <f t="shared" si="96"/>
        <v>17532.670999999998</v>
      </c>
      <c r="V392" s="6">
        <f t="shared" si="97"/>
        <v>73213.0815</v>
      </c>
      <c r="W392" s="4">
        <f t="shared" si="98"/>
        <v>1464262</v>
      </c>
      <c r="X392" s="19">
        <f t="shared" si="99"/>
        <v>2675544</v>
      </c>
      <c r="Y392" s="20">
        <v>0</v>
      </c>
      <c r="Z392" s="18">
        <v>0</v>
      </c>
      <c r="AA392" s="4">
        <f t="shared" si="100"/>
        <v>2675544</v>
      </c>
      <c r="AB392" s="20"/>
      <c r="AC392" s="20"/>
      <c r="AD392" s="20"/>
      <c r="AE392" s="20"/>
      <c r="AF392" s="20"/>
      <c r="AG392" s="20"/>
      <c r="AH392" s="53">
        <v>0</v>
      </c>
      <c r="AI392" s="53">
        <v>0</v>
      </c>
      <c r="AJ392" s="22"/>
      <c r="AK392" s="28">
        <f t="shared" si="101"/>
        <v>2675544</v>
      </c>
      <c r="AL392" s="30" t="str">
        <f t="shared" si="102"/>
        <v xml:space="preserve"> </v>
      </c>
      <c r="AM392" s="30" t="str">
        <f t="shared" si="103"/>
        <v xml:space="preserve"> </v>
      </c>
    </row>
    <row r="393" spans="1:39" ht="17.100000000000001" customHeight="1">
      <c r="A393" s="8" t="s">
        <v>132</v>
      </c>
      <c r="B393" s="8" t="s">
        <v>676</v>
      </c>
      <c r="C393" s="8" t="s">
        <v>134</v>
      </c>
      <c r="D393" s="8" t="s">
        <v>677</v>
      </c>
      <c r="E393" s="50">
        <v>381.69</v>
      </c>
      <c r="F393" s="2">
        <f t="shared" si="104"/>
        <v>670537.72439999995</v>
      </c>
      <c r="G393" s="56">
        <v>89310.91</v>
      </c>
      <c r="H393" s="55">
        <v>27527</v>
      </c>
      <c r="I393" s="34">
        <f t="shared" si="93"/>
        <v>20645.25</v>
      </c>
      <c r="J393" s="35">
        <v>31748</v>
      </c>
      <c r="K393" s="35">
        <v>0</v>
      </c>
      <c r="L393" s="35">
        <v>0</v>
      </c>
      <c r="M393" s="35">
        <v>15161</v>
      </c>
      <c r="N393" s="2">
        <f t="shared" si="94"/>
        <v>156865.16</v>
      </c>
      <c r="O393" s="4">
        <f t="shared" si="92"/>
        <v>513673</v>
      </c>
      <c r="P393" s="52">
        <v>173</v>
      </c>
      <c r="Q393" s="52">
        <v>53</v>
      </c>
      <c r="R393" s="4">
        <f t="shared" si="95"/>
        <v>12745</v>
      </c>
      <c r="S393" s="6">
        <f t="shared" si="105"/>
        <v>32042.875499999998</v>
      </c>
      <c r="T393" s="57">
        <v>5521378</v>
      </c>
      <c r="U393" s="6">
        <f t="shared" si="96"/>
        <v>5521.3779999999997</v>
      </c>
      <c r="V393" s="6">
        <f t="shared" si="97"/>
        <v>26521.497499999998</v>
      </c>
      <c r="W393" s="4">
        <f t="shared" si="98"/>
        <v>530430</v>
      </c>
      <c r="X393" s="19">
        <f t="shared" si="99"/>
        <v>1056848</v>
      </c>
      <c r="Y393" s="20">
        <v>0</v>
      </c>
      <c r="Z393" s="18">
        <v>0</v>
      </c>
      <c r="AA393" s="4">
        <f t="shared" si="100"/>
        <v>1056848</v>
      </c>
      <c r="AB393" s="20"/>
      <c r="AC393" s="20"/>
      <c r="AD393" s="20"/>
      <c r="AE393" s="20"/>
      <c r="AF393" s="20"/>
      <c r="AG393" s="20"/>
      <c r="AH393" s="53">
        <v>0</v>
      </c>
      <c r="AI393" s="53">
        <v>0</v>
      </c>
      <c r="AJ393" s="22"/>
      <c r="AK393" s="28">
        <f t="shared" si="101"/>
        <v>1056848</v>
      </c>
      <c r="AL393" s="30" t="str">
        <f t="shared" si="102"/>
        <v xml:space="preserve"> </v>
      </c>
      <c r="AM393" s="30" t="str">
        <f t="shared" si="103"/>
        <v xml:space="preserve"> </v>
      </c>
    </row>
    <row r="394" spans="1:39" ht="17.100000000000001" customHeight="1">
      <c r="A394" s="8" t="s">
        <v>132</v>
      </c>
      <c r="B394" s="8" t="s">
        <v>676</v>
      </c>
      <c r="C394" s="8" t="s">
        <v>51</v>
      </c>
      <c r="D394" s="8" t="s">
        <v>678</v>
      </c>
      <c r="E394" s="50">
        <v>1332.06</v>
      </c>
      <c r="F394" s="2">
        <f t="shared" si="104"/>
        <v>2340109.7256</v>
      </c>
      <c r="G394" s="56">
        <v>435691.47</v>
      </c>
      <c r="H394" s="55">
        <v>96315</v>
      </c>
      <c r="I394" s="34">
        <f t="shared" si="93"/>
        <v>72236.25</v>
      </c>
      <c r="J394" s="35">
        <v>111417</v>
      </c>
      <c r="K394" s="35">
        <v>48583</v>
      </c>
      <c r="L394" s="35">
        <v>273769</v>
      </c>
      <c r="M394" s="35">
        <v>121402</v>
      </c>
      <c r="N394" s="2">
        <f t="shared" si="94"/>
        <v>1063098.72</v>
      </c>
      <c r="O394" s="4">
        <f t="shared" si="92"/>
        <v>1277011</v>
      </c>
      <c r="P394" s="52">
        <v>466</v>
      </c>
      <c r="Q394" s="52">
        <v>88</v>
      </c>
      <c r="R394" s="4">
        <f t="shared" si="95"/>
        <v>57001</v>
      </c>
      <c r="S394" s="6">
        <f t="shared" si="105"/>
        <v>111826.43700000001</v>
      </c>
      <c r="T394" s="57">
        <v>24559835</v>
      </c>
      <c r="U394" s="6">
        <f t="shared" si="96"/>
        <v>24559.834999999999</v>
      </c>
      <c r="V394" s="6">
        <f t="shared" si="97"/>
        <v>87266.602000000014</v>
      </c>
      <c r="W394" s="4">
        <f t="shared" si="98"/>
        <v>1745332</v>
      </c>
      <c r="X394" s="19">
        <f t="shared" si="99"/>
        <v>3079344</v>
      </c>
      <c r="Y394" s="20">
        <v>0</v>
      </c>
      <c r="Z394" s="18">
        <v>0</v>
      </c>
      <c r="AA394" s="4">
        <f t="shared" si="100"/>
        <v>3079344</v>
      </c>
      <c r="AB394" s="20"/>
      <c r="AC394" s="20"/>
      <c r="AD394" s="20"/>
      <c r="AE394" s="20"/>
      <c r="AF394" s="20"/>
      <c r="AG394" s="20"/>
      <c r="AH394" s="53">
        <v>0</v>
      </c>
      <c r="AI394" s="53">
        <v>0</v>
      </c>
      <c r="AJ394" s="22"/>
      <c r="AK394" s="28">
        <f t="shared" si="101"/>
        <v>3079344</v>
      </c>
      <c r="AL394" s="30" t="str">
        <f t="shared" si="102"/>
        <v xml:space="preserve"> </v>
      </c>
      <c r="AM394" s="30" t="str">
        <f t="shared" si="103"/>
        <v xml:space="preserve"> </v>
      </c>
    </row>
    <row r="395" spans="1:39" ht="17.100000000000001" customHeight="1">
      <c r="A395" s="8" t="s">
        <v>132</v>
      </c>
      <c r="B395" s="8" t="s">
        <v>676</v>
      </c>
      <c r="C395" s="8" t="s">
        <v>191</v>
      </c>
      <c r="D395" s="8" t="s">
        <v>679</v>
      </c>
      <c r="E395" s="50">
        <v>2765.13</v>
      </c>
      <c r="F395" s="2">
        <f t="shared" si="104"/>
        <v>4857669.7788000004</v>
      </c>
      <c r="G395" s="56">
        <v>821555.15</v>
      </c>
      <c r="H395" s="55">
        <v>226182</v>
      </c>
      <c r="I395" s="34">
        <f t="shared" si="93"/>
        <v>169636.5</v>
      </c>
      <c r="J395" s="35">
        <v>262217</v>
      </c>
      <c r="K395" s="35">
        <v>114047</v>
      </c>
      <c r="L395" s="35">
        <v>638165</v>
      </c>
      <c r="M395" s="35">
        <v>347843</v>
      </c>
      <c r="N395" s="2">
        <f t="shared" si="94"/>
        <v>2353463.65</v>
      </c>
      <c r="O395" s="4">
        <f t="shared" si="92"/>
        <v>2504206</v>
      </c>
      <c r="P395" s="52">
        <v>1230</v>
      </c>
      <c r="Q395" s="52">
        <v>53</v>
      </c>
      <c r="R395" s="4">
        <f t="shared" si="95"/>
        <v>90614</v>
      </c>
      <c r="S395" s="6">
        <f t="shared" si="105"/>
        <v>232132.6635</v>
      </c>
      <c r="T395" s="57">
        <v>49757142</v>
      </c>
      <c r="U395" s="6">
        <f t="shared" si="96"/>
        <v>49757.142</v>
      </c>
      <c r="V395" s="6">
        <f t="shared" si="97"/>
        <v>182375.5215</v>
      </c>
      <c r="W395" s="4">
        <f t="shared" si="98"/>
        <v>3647510</v>
      </c>
      <c r="X395" s="19">
        <f t="shared" si="99"/>
        <v>6242330</v>
      </c>
      <c r="Y395" s="20">
        <v>0</v>
      </c>
      <c r="Z395" s="18">
        <v>0</v>
      </c>
      <c r="AA395" s="4">
        <f t="shared" si="100"/>
        <v>6242330</v>
      </c>
      <c r="AB395" s="20"/>
      <c r="AC395" s="20"/>
      <c r="AD395" s="20"/>
      <c r="AE395" s="20"/>
      <c r="AF395" s="20"/>
      <c r="AG395" s="20">
        <v>8726</v>
      </c>
      <c r="AH395" s="53">
        <v>0</v>
      </c>
      <c r="AI395" s="53">
        <v>0</v>
      </c>
      <c r="AJ395" s="22"/>
      <c r="AK395" s="28">
        <f t="shared" si="101"/>
        <v>6233604</v>
      </c>
      <c r="AL395" s="30" t="str">
        <f t="shared" si="102"/>
        <v xml:space="preserve"> </v>
      </c>
      <c r="AM395" s="30" t="str">
        <f t="shared" si="103"/>
        <v xml:space="preserve"> </v>
      </c>
    </row>
    <row r="396" spans="1:39" ht="17.100000000000001" customHeight="1">
      <c r="A396" s="8" t="s">
        <v>135</v>
      </c>
      <c r="B396" s="8" t="s">
        <v>680</v>
      </c>
      <c r="C396" s="8" t="s">
        <v>136</v>
      </c>
      <c r="D396" s="8" t="s">
        <v>681</v>
      </c>
      <c r="E396" s="50">
        <v>262.12</v>
      </c>
      <c r="F396" s="2">
        <f t="shared" si="104"/>
        <v>460481.93119999999</v>
      </c>
      <c r="G396" s="56">
        <v>89700.41</v>
      </c>
      <c r="H396" s="55">
        <v>51784</v>
      </c>
      <c r="I396" s="34">
        <f t="shared" si="93"/>
        <v>38838</v>
      </c>
      <c r="J396" s="35">
        <v>25323</v>
      </c>
      <c r="K396" s="35">
        <v>0</v>
      </c>
      <c r="L396" s="35">
        <v>0</v>
      </c>
      <c r="M396" s="35">
        <v>10809</v>
      </c>
      <c r="N396" s="2">
        <f t="shared" si="94"/>
        <v>164670.41</v>
      </c>
      <c r="O396" s="4">
        <f t="shared" si="92"/>
        <v>295812</v>
      </c>
      <c r="P396" s="52">
        <v>134</v>
      </c>
      <c r="Q396" s="52">
        <v>33</v>
      </c>
      <c r="R396" s="4">
        <f t="shared" si="95"/>
        <v>6147</v>
      </c>
      <c r="S396" s="6">
        <f t="shared" si="105"/>
        <v>22004.973999999998</v>
      </c>
      <c r="T396" s="57">
        <v>5608466</v>
      </c>
      <c r="U396" s="6">
        <f t="shared" si="96"/>
        <v>5608.4660000000003</v>
      </c>
      <c r="V396" s="6">
        <f t="shared" si="97"/>
        <v>16396.507999999998</v>
      </c>
      <c r="W396" s="4">
        <f t="shared" si="98"/>
        <v>327930</v>
      </c>
      <c r="X396" s="19">
        <f t="shared" si="99"/>
        <v>629889</v>
      </c>
      <c r="Y396" s="20">
        <v>0</v>
      </c>
      <c r="Z396" s="18">
        <v>0</v>
      </c>
      <c r="AA396" s="4">
        <f t="shared" si="100"/>
        <v>629889</v>
      </c>
      <c r="AB396" s="20"/>
      <c r="AC396" s="20"/>
      <c r="AD396" s="20"/>
      <c r="AE396" s="20"/>
      <c r="AF396" s="20"/>
      <c r="AG396" s="20"/>
      <c r="AH396" s="53">
        <v>0</v>
      </c>
      <c r="AI396" s="53">
        <v>0</v>
      </c>
      <c r="AJ396" s="22"/>
      <c r="AK396" s="28">
        <f t="shared" si="101"/>
        <v>629889</v>
      </c>
      <c r="AL396" s="30" t="str">
        <f t="shared" si="102"/>
        <v xml:space="preserve"> </v>
      </c>
      <c r="AM396" s="30" t="str">
        <f t="shared" si="103"/>
        <v xml:space="preserve"> </v>
      </c>
    </row>
    <row r="397" spans="1:39" ht="17.100000000000001" customHeight="1">
      <c r="A397" s="8" t="s">
        <v>135</v>
      </c>
      <c r="B397" s="8" t="s">
        <v>680</v>
      </c>
      <c r="C397" s="8" t="s">
        <v>96</v>
      </c>
      <c r="D397" s="8" t="s">
        <v>682</v>
      </c>
      <c r="E397" s="50">
        <v>751.45</v>
      </c>
      <c r="F397" s="2">
        <f t="shared" si="104"/>
        <v>1320117.3020000001</v>
      </c>
      <c r="G397" s="56">
        <v>392857.88</v>
      </c>
      <c r="H397" s="55">
        <v>147604</v>
      </c>
      <c r="I397" s="34">
        <f t="shared" si="93"/>
        <v>110703</v>
      </c>
      <c r="J397" s="35">
        <v>72188</v>
      </c>
      <c r="K397" s="35">
        <v>43850</v>
      </c>
      <c r="L397" s="35">
        <v>176827</v>
      </c>
      <c r="M397" s="35">
        <v>87686</v>
      </c>
      <c r="N397" s="2">
        <f t="shared" si="94"/>
        <v>884111.88</v>
      </c>
      <c r="O397" s="4">
        <f t="shared" si="92"/>
        <v>436005</v>
      </c>
      <c r="P397" s="52">
        <v>378</v>
      </c>
      <c r="Q397" s="52">
        <v>64</v>
      </c>
      <c r="R397" s="4">
        <f t="shared" si="95"/>
        <v>33627</v>
      </c>
      <c r="S397" s="6">
        <f t="shared" si="105"/>
        <v>63084.227500000001</v>
      </c>
      <c r="T397" s="57">
        <v>23454202</v>
      </c>
      <c r="U397" s="6">
        <f t="shared" si="96"/>
        <v>23454.202000000001</v>
      </c>
      <c r="V397" s="6">
        <f t="shared" si="97"/>
        <v>39630.025500000003</v>
      </c>
      <c r="W397" s="4">
        <f t="shared" si="98"/>
        <v>792601</v>
      </c>
      <c r="X397" s="19">
        <f t="shared" si="99"/>
        <v>1262233</v>
      </c>
      <c r="Y397" s="20">
        <v>0</v>
      </c>
      <c r="Z397" s="18">
        <v>0</v>
      </c>
      <c r="AA397" s="4">
        <f t="shared" si="100"/>
        <v>1262233</v>
      </c>
      <c r="AB397" s="20"/>
      <c r="AC397" s="20"/>
      <c r="AD397" s="20"/>
      <c r="AE397" s="20"/>
      <c r="AF397" s="20"/>
      <c r="AG397" s="20"/>
      <c r="AH397" s="53">
        <v>0</v>
      </c>
      <c r="AI397" s="53">
        <v>0</v>
      </c>
      <c r="AJ397" s="22"/>
      <c r="AK397" s="28">
        <f t="shared" si="101"/>
        <v>1262233</v>
      </c>
      <c r="AL397" s="30" t="str">
        <f t="shared" si="102"/>
        <v xml:space="preserve"> </v>
      </c>
      <c r="AM397" s="30" t="str">
        <f t="shared" si="103"/>
        <v xml:space="preserve"> </v>
      </c>
    </row>
    <row r="398" spans="1:39" ht="17.100000000000001" customHeight="1">
      <c r="A398" s="8" t="s">
        <v>135</v>
      </c>
      <c r="B398" s="8" t="s">
        <v>680</v>
      </c>
      <c r="C398" s="8" t="s">
        <v>13</v>
      </c>
      <c r="D398" s="8" t="s">
        <v>683</v>
      </c>
      <c r="E398" s="50">
        <v>10104.08</v>
      </c>
      <c r="F398" s="2">
        <f t="shared" si="104"/>
        <v>17750443.580800001</v>
      </c>
      <c r="G398" s="56">
        <v>6506938.6699999999</v>
      </c>
      <c r="H398" s="55">
        <v>1956591</v>
      </c>
      <c r="I398" s="34">
        <f t="shared" si="93"/>
        <v>1467443.25</v>
      </c>
      <c r="J398" s="35">
        <v>956930</v>
      </c>
      <c r="K398" s="35">
        <v>580933</v>
      </c>
      <c r="L398" s="35">
        <v>2344051</v>
      </c>
      <c r="M398" s="35">
        <v>178551</v>
      </c>
      <c r="N398" s="2">
        <f t="shared" si="94"/>
        <v>12034846.92</v>
      </c>
      <c r="O398" s="4">
        <f t="shared" si="92"/>
        <v>5715597</v>
      </c>
      <c r="P398" s="52">
        <v>3621</v>
      </c>
      <c r="Q398" s="52">
        <v>33</v>
      </c>
      <c r="R398" s="4">
        <f t="shared" si="95"/>
        <v>166095</v>
      </c>
      <c r="S398" s="6">
        <f t="shared" si="105"/>
        <v>848237.51599999995</v>
      </c>
      <c r="T398" s="57">
        <v>405658730</v>
      </c>
      <c r="U398" s="6">
        <f t="shared" si="96"/>
        <v>405658.73</v>
      </c>
      <c r="V398" s="6">
        <f t="shared" si="97"/>
        <v>442578.78599999996</v>
      </c>
      <c r="W398" s="4">
        <f t="shared" si="98"/>
        <v>8851576</v>
      </c>
      <c r="X398" s="19">
        <f t="shared" si="99"/>
        <v>14733268</v>
      </c>
      <c r="Y398" s="20">
        <v>0</v>
      </c>
      <c r="Z398" s="18">
        <v>0</v>
      </c>
      <c r="AA398" s="4">
        <f t="shared" si="100"/>
        <v>14733268</v>
      </c>
      <c r="AB398" s="20"/>
      <c r="AC398" s="20"/>
      <c r="AD398" s="20"/>
      <c r="AE398" s="20"/>
      <c r="AF398" s="20"/>
      <c r="AG398" s="20"/>
      <c r="AH398" s="53">
        <v>0</v>
      </c>
      <c r="AI398" s="53">
        <v>0</v>
      </c>
      <c r="AJ398" s="22"/>
      <c r="AK398" s="28">
        <f t="shared" si="101"/>
        <v>14733268</v>
      </c>
      <c r="AL398" s="30" t="str">
        <f t="shared" si="102"/>
        <v xml:space="preserve"> </v>
      </c>
      <c r="AM398" s="30" t="str">
        <f t="shared" si="103"/>
        <v xml:space="preserve"> </v>
      </c>
    </row>
    <row r="399" spans="1:39" ht="17.100000000000001" customHeight="1">
      <c r="A399" s="8" t="s">
        <v>135</v>
      </c>
      <c r="B399" s="8" t="s">
        <v>680</v>
      </c>
      <c r="C399" s="8" t="s">
        <v>28</v>
      </c>
      <c r="D399" s="8" t="s">
        <v>684</v>
      </c>
      <c r="E399" s="50">
        <v>2299.3200000000002</v>
      </c>
      <c r="F399" s="2">
        <f t="shared" si="104"/>
        <v>4039353.4032000001</v>
      </c>
      <c r="G399" s="56">
        <v>1038600.0499999999</v>
      </c>
      <c r="H399" s="55">
        <v>477430</v>
      </c>
      <c r="I399" s="34">
        <f t="shared" si="93"/>
        <v>358072.5</v>
      </c>
      <c r="J399" s="35">
        <v>233499</v>
      </c>
      <c r="K399" s="35">
        <v>141793</v>
      </c>
      <c r="L399" s="35">
        <v>572233</v>
      </c>
      <c r="M399" s="35">
        <v>183941</v>
      </c>
      <c r="N399" s="2">
        <f t="shared" si="94"/>
        <v>2528138.5499999998</v>
      </c>
      <c r="O399" s="4">
        <f t="shared" si="92"/>
        <v>1511215</v>
      </c>
      <c r="P399" s="52">
        <v>972</v>
      </c>
      <c r="Q399" s="52">
        <v>59</v>
      </c>
      <c r="R399" s="4">
        <f t="shared" si="95"/>
        <v>79714</v>
      </c>
      <c r="S399" s="6">
        <f t="shared" si="105"/>
        <v>193027.91399999999</v>
      </c>
      <c r="T399" s="57">
        <v>63184167</v>
      </c>
      <c r="U399" s="6">
        <f t="shared" si="96"/>
        <v>63184.167000000001</v>
      </c>
      <c r="V399" s="6">
        <f t="shared" si="97"/>
        <v>129843.74699999999</v>
      </c>
      <c r="W399" s="4">
        <f t="shared" si="98"/>
        <v>2596875</v>
      </c>
      <c r="X399" s="19">
        <f t="shared" si="99"/>
        <v>4187804</v>
      </c>
      <c r="Y399" s="20">
        <v>0</v>
      </c>
      <c r="Z399" s="18">
        <v>0</v>
      </c>
      <c r="AA399" s="4">
        <f t="shared" si="100"/>
        <v>4187804</v>
      </c>
      <c r="AB399" s="20"/>
      <c r="AC399" s="20"/>
      <c r="AD399" s="20"/>
      <c r="AE399" s="20"/>
      <c r="AF399" s="20"/>
      <c r="AG399" s="20"/>
      <c r="AH399" s="53">
        <v>0</v>
      </c>
      <c r="AI399" s="53">
        <v>0</v>
      </c>
      <c r="AJ399" s="22"/>
      <c r="AK399" s="28">
        <f t="shared" si="101"/>
        <v>4187804</v>
      </c>
      <c r="AL399" s="30" t="str">
        <f t="shared" si="102"/>
        <v xml:space="preserve"> </v>
      </c>
      <c r="AM399" s="30" t="str">
        <f t="shared" si="103"/>
        <v xml:space="preserve"> </v>
      </c>
    </row>
    <row r="400" spans="1:39" ht="17.100000000000001" customHeight="1">
      <c r="A400" s="8" t="s">
        <v>135</v>
      </c>
      <c r="B400" s="8" t="s">
        <v>680</v>
      </c>
      <c r="C400" s="8" t="s">
        <v>163</v>
      </c>
      <c r="D400" s="8" t="s">
        <v>685</v>
      </c>
      <c r="E400" s="50">
        <v>3034.21</v>
      </c>
      <c r="F400" s="2">
        <f t="shared" si="104"/>
        <v>5330378.7596000005</v>
      </c>
      <c r="G400" s="56">
        <v>4943513.33</v>
      </c>
      <c r="H400" s="55">
        <v>575991</v>
      </c>
      <c r="I400" s="34">
        <f t="shared" si="93"/>
        <v>431993.25</v>
      </c>
      <c r="J400" s="35">
        <v>281716</v>
      </c>
      <c r="K400" s="35">
        <v>170887</v>
      </c>
      <c r="L400" s="35">
        <v>689279</v>
      </c>
      <c r="M400" s="35">
        <v>68461</v>
      </c>
      <c r="N400" s="2">
        <f t="shared" si="94"/>
        <v>6585849.5800000001</v>
      </c>
      <c r="O400" s="4">
        <f t="shared" si="92"/>
        <v>0</v>
      </c>
      <c r="P400" s="52">
        <v>1397</v>
      </c>
      <c r="Q400" s="52">
        <v>33</v>
      </c>
      <c r="R400" s="4">
        <f t="shared" si="95"/>
        <v>64080</v>
      </c>
      <c r="S400" s="6">
        <f t="shared" si="105"/>
        <v>254721.9295</v>
      </c>
      <c r="T400" s="57">
        <v>321340146</v>
      </c>
      <c r="U400" s="6">
        <f t="shared" si="96"/>
        <v>321340.14600000001</v>
      </c>
      <c r="V400" s="6">
        <f t="shared" si="97"/>
        <v>0</v>
      </c>
      <c r="W400" s="4">
        <f t="shared" si="98"/>
        <v>0</v>
      </c>
      <c r="X400" s="19">
        <f t="shared" si="99"/>
        <v>64080</v>
      </c>
      <c r="Y400" s="20">
        <v>0</v>
      </c>
      <c r="Z400" s="18">
        <v>0</v>
      </c>
      <c r="AA400" s="4">
        <f t="shared" si="100"/>
        <v>64080</v>
      </c>
      <c r="AB400" s="20"/>
      <c r="AC400" s="20"/>
      <c r="AD400" s="20"/>
      <c r="AE400" s="20"/>
      <c r="AF400" s="20"/>
      <c r="AG400" s="20"/>
      <c r="AH400" s="53">
        <v>0</v>
      </c>
      <c r="AI400" s="53">
        <v>0</v>
      </c>
      <c r="AJ400" s="22"/>
      <c r="AK400" s="28">
        <f t="shared" si="101"/>
        <v>64080</v>
      </c>
      <c r="AL400" s="30">
        <f t="shared" si="102"/>
        <v>1</v>
      </c>
      <c r="AM400" s="30">
        <f t="shared" si="103"/>
        <v>1</v>
      </c>
    </row>
    <row r="401" spans="1:39" ht="17.100000000000001" customHeight="1">
      <c r="A401" s="8" t="s">
        <v>135</v>
      </c>
      <c r="B401" s="8" t="s">
        <v>680</v>
      </c>
      <c r="C401" s="8" t="s">
        <v>128</v>
      </c>
      <c r="D401" s="8" t="s">
        <v>686</v>
      </c>
      <c r="E401" s="50">
        <v>599.47</v>
      </c>
      <c r="F401" s="2">
        <f t="shared" si="104"/>
        <v>1053124.9172</v>
      </c>
      <c r="G401" s="56">
        <v>401074.57</v>
      </c>
      <c r="H401" s="55">
        <v>104146</v>
      </c>
      <c r="I401" s="34">
        <f t="shared" si="93"/>
        <v>78109.5</v>
      </c>
      <c r="J401" s="35">
        <v>50918</v>
      </c>
      <c r="K401" s="35">
        <v>31131</v>
      </c>
      <c r="L401" s="35">
        <v>126200</v>
      </c>
      <c r="M401" s="35">
        <v>43825</v>
      </c>
      <c r="N401" s="2">
        <f t="shared" si="94"/>
        <v>731258.07000000007</v>
      </c>
      <c r="O401" s="4">
        <f t="shared" si="92"/>
        <v>321867</v>
      </c>
      <c r="P401" s="52">
        <v>251</v>
      </c>
      <c r="Q401" s="52">
        <v>77</v>
      </c>
      <c r="R401" s="4">
        <f t="shared" si="95"/>
        <v>26865</v>
      </c>
      <c r="S401" s="6">
        <f t="shared" si="105"/>
        <v>50325.506500000003</v>
      </c>
      <c r="T401" s="57">
        <v>24424232</v>
      </c>
      <c r="U401" s="6">
        <f t="shared" si="96"/>
        <v>24424.232</v>
      </c>
      <c r="V401" s="6">
        <f t="shared" si="97"/>
        <v>25901.274500000003</v>
      </c>
      <c r="W401" s="4">
        <f t="shared" si="98"/>
        <v>518025</v>
      </c>
      <c r="X401" s="19">
        <f t="shared" si="99"/>
        <v>866757</v>
      </c>
      <c r="Y401" s="20">
        <v>0</v>
      </c>
      <c r="Z401" s="18">
        <v>0</v>
      </c>
      <c r="AA401" s="4">
        <f t="shared" si="100"/>
        <v>866757</v>
      </c>
      <c r="AB401" s="20">
        <v>7006</v>
      </c>
      <c r="AC401" s="20"/>
      <c r="AD401" s="20"/>
      <c r="AE401" s="20"/>
      <c r="AF401" s="20"/>
      <c r="AG401" s="20"/>
      <c r="AH401" s="53">
        <v>0</v>
      </c>
      <c r="AI401" s="53">
        <v>0</v>
      </c>
      <c r="AJ401" s="22"/>
      <c r="AK401" s="28">
        <f t="shared" si="101"/>
        <v>859751</v>
      </c>
      <c r="AL401" s="30" t="str">
        <f t="shared" si="102"/>
        <v xml:space="preserve"> </v>
      </c>
      <c r="AM401" s="30" t="str">
        <f t="shared" si="103"/>
        <v xml:space="preserve"> </v>
      </c>
    </row>
    <row r="402" spans="1:39" ht="17.100000000000001" customHeight="1">
      <c r="A402" s="8" t="s">
        <v>135</v>
      </c>
      <c r="B402" s="8" t="s">
        <v>680</v>
      </c>
      <c r="C402" s="8" t="s">
        <v>166</v>
      </c>
      <c r="D402" s="8" t="s">
        <v>687</v>
      </c>
      <c r="E402" s="50">
        <v>694.88</v>
      </c>
      <c r="F402" s="2">
        <f t="shared" si="104"/>
        <v>1220737.3888000001</v>
      </c>
      <c r="G402" s="56">
        <v>340356.12</v>
      </c>
      <c r="H402" s="55">
        <v>132261</v>
      </c>
      <c r="I402" s="34">
        <f t="shared" si="93"/>
        <v>99195.75</v>
      </c>
      <c r="J402" s="35">
        <v>65173</v>
      </c>
      <c r="K402" s="35">
        <v>39591</v>
      </c>
      <c r="L402" s="35">
        <v>160403</v>
      </c>
      <c r="M402" s="35">
        <v>142735</v>
      </c>
      <c r="N402" s="2">
        <f t="shared" si="94"/>
        <v>847453.87</v>
      </c>
      <c r="O402" s="4">
        <f t="shared" si="92"/>
        <v>373284</v>
      </c>
      <c r="P402" s="52">
        <v>228</v>
      </c>
      <c r="Q402" s="52">
        <v>88</v>
      </c>
      <c r="R402" s="4">
        <f t="shared" si="95"/>
        <v>27889</v>
      </c>
      <c r="S402" s="6">
        <f t="shared" si="105"/>
        <v>58335.175999999999</v>
      </c>
      <c r="T402" s="57">
        <v>20249666</v>
      </c>
      <c r="U402" s="6">
        <f t="shared" si="96"/>
        <v>20249.666000000001</v>
      </c>
      <c r="V402" s="6">
        <f t="shared" si="97"/>
        <v>38085.509999999995</v>
      </c>
      <c r="W402" s="4">
        <f t="shared" si="98"/>
        <v>761710</v>
      </c>
      <c r="X402" s="19">
        <f t="shared" si="99"/>
        <v>1162883</v>
      </c>
      <c r="Y402" s="20">
        <v>0</v>
      </c>
      <c r="Z402" s="18">
        <v>0</v>
      </c>
      <c r="AA402" s="4">
        <f t="shared" si="100"/>
        <v>1162883</v>
      </c>
      <c r="AB402" s="20"/>
      <c r="AC402" s="20"/>
      <c r="AD402" s="20"/>
      <c r="AE402" s="20"/>
      <c r="AF402" s="20"/>
      <c r="AG402" s="20"/>
      <c r="AH402" s="53">
        <v>0</v>
      </c>
      <c r="AI402" s="53">
        <v>0</v>
      </c>
      <c r="AJ402" s="22"/>
      <c r="AK402" s="28">
        <f t="shared" si="101"/>
        <v>1162883</v>
      </c>
      <c r="AL402" s="30" t="str">
        <f t="shared" si="102"/>
        <v xml:space="preserve"> </v>
      </c>
      <c r="AM402" s="30" t="str">
        <f t="shared" si="103"/>
        <v xml:space="preserve"> </v>
      </c>
    </row>
    <row r="403" spans="1:39" ht="17.100000000000001" customHeight="1">
      <c r="A403" s="8" t="s">
        <v>111</v>
      </c>
      <c r="B403" s="8" t="s">
        <v>688</v>
      </c>
      <c r="C403" s="8" t="s">
        <v>202</v>
      </c>
      <c r="D403" s="8" t="s">
        <v>689</v>
      </c>
      <c r="E403" s="50">
        <v>719.15</v>
      </c>
      <c r="F403" s="2">
        <f t="shared" si="104"/>
        <v>1263373.9539999999</v>
      </c>
      <c r="G403" s="56">
        <v>464211.26</v>
      </c>
      <c r="H403" s="55">
        <v>83624</v>
      </c>
      <c r="I403" s="34">
        <f t="shared" si="93"/>
        <v>62718</v>
      </c>
      <c r="J403" s="35">
        <v>67270</v>
      </c>
      <c r="K403" s="35">
        <v>0</v>
      </c>
      <c r="L403" s="35">
        <v>0</v>
      </c>
      <c r="M403" s="35">
        <v>4230</v>
      </c>
      <c r="N403" s="2">
        <f t="shared" si="94"/>
        <v>598429.26</v>
      </c>
      <c r="O403" s="4">
        <f t="shared" si="92"/>
        <v>664945</v>
      </c>
      <c r="P403" s="52">
        <v>0</v>
      </c>
      <c r="Q403" s="52">
        <v>0</v>
      </c>
      <c r="R403" s="4">
        <f t="shared" si="95"/>
        <v>0</v>
      </c>
      <c r="S403" s="6">
        <f t="shared" si="105"/>
        <v>60372.642500000002</v>
      </c>
      <c r="T403" s="57">
        <v>29140694</v>
      </c>
      <c r="U403" s="6">
        <f t="shared" si="96"/>
        <v>29140.694</v>
      </c>
      <c r="V403" s="6">
        <f t="shared" si="97"/>
        <v>31231.948500000002</v>
      </c>
      <c r="W403" s="4">
        <f t="shared" si="98"/>
        <v>624639</v>
      </c>
      <c r="X403" s="19">
        <f t="shared" si="99"/>
        <v>1289584</v>
      </c>
      <c r="Y403" s="20">
        <v>0</v>
      </c>
      <c r="Z403" s="18">
        <v>0</v>
      </c>
      <c r="AA403" s="4">
        <f t="shared" si="100"/>
        <v>1289584</v>
      </c>
      <c r="AB403" s="20"/>
      <c r="AC403" s="20"/>
      <c r="AD403" s="20"/>
      <c r="AE403" s="20"/>
      <c r="AF403" s="20"/>
      <c r="AG403" s="20"/>
      <c r="AH403" s="53">
        <v>0</v>
      </c>
      <c r="AI403" s="53">
        <v>0</v>
      </c>
      <c r="AJ403" s="22"/>
      <c r="AK403" s="28">
        <f t="shared" si="101"/>
        <v>1289584</v>
      </c>
      <c r="AL403" s="30" t="str">
        <f t="shared" si="102"/>
        <v xml:space="preserve"> </v>
      </c>
      <c r="AM403" s="30" t="str">
        <f t="shared" si="103"/>
        <v xml:space="preserve"> </v>
      </c>
    </row>
    <row r="404" spans="1:39" ht="17.100000000000001" customHeight="1">
      <c r="A404" s="8" t="s">
        <v>111</v>
      </c>
      <c r="B404" s="8" t="s">
        <v>688</v>
      </c>
      <c r="C404" s="8" t="s">
        <v>41</v>
      </c>
      <c r="D404" s="8" t="s">
        <v>690</v>
      </c>
      <c r="E404" s="50">
        <v>703.62</v>
      </c>
      <c r="F404" s="2">
        <f t="shared" si="104"/>
        <v>1236091.4712</v>
      </c>
      <c r="G404" s="56">
        <v>371097.35</v>
      </c>
      <c r="H404" s="55">
        <v>90609</v>
      </c>
      <c r="I404" s="34">
        <f t="shared" si="93"/>
        <v>67956.75</v>
      </c>
      <c r="J404" s="35">
        <v>70353</v>
      </c>
      <c r="K404" s="35">
        <v>0</v>
      </c>
      <c r="L404" s="35">
        <v>0</v>
      </c>
      <c r="M404" s="35">
        <v>10057</v>
      </c>
      <c r="N404" s="2">
        <f t="shared" si="94"/>
        <v>519464.1</v>
      </c>
      <c r="O404" s="4">
        <f t="shared" si="92"/>
        <v>716627</v>
      </c>
      <c r="P404" s="52">
        <v>412</v>
      </c>
      <c r="Q404" s="52">
        <v>33</v>
      </c>
      <c r="R404" s="4">
        <f t="shared" si="95"/>
        <v>18898</v>
      </c>
      <c r="S404" s="6">
        <f t="shared" si="105"/>
        <v>59068.898999999998</v>
      </c>
      <c r="T404" s="57">
        <v>22893112</v>
      </c>
      <c r="U404" s="6">
        <f t="shared" si="96"/>
        <v>22893.112000000001</v>
      </c>
      <c r="V404" s="6">
        <f t="shared" si="97"/>
        <v>36175.786999999997</v>
      </c>
      <c r="W404" s="4">
        <f t="shared" si="98"/>
        <v>723516</v>
      </c>
      <c r="X404" s="19">
        <f t="shared" si="99"/>
        <v>1459041</v>
      </c>
      <c r="Y404" s="20">
        <v>0</v>
      </c>
      <c r="Z404" s="18">
        <v>0</v>
      </c>
      <c r="AA404" s="4">
        <f t="shared" si="100"/>
        <v>1459041</v>
      </c>
      <c r="AB404" s="20"/>
      <c r="AC404" s="20"/>
      <c r="AD404" s="20"/>
      <c r="AE404" s="20"/>
      <c r="AF404" s="20"/>
      <c r="AG404" s="20"/>
      <c r="AH404" s="53">
        <v>0</v>
      </c>
      <c r="AI404" s="53">
        <v>0</v>
      </c>
      <c r="AJ404" s="22"/>
      <c r="AK404" s="28">
        <f t="shared" si="101"/>
        <v>1459041</v>
      </c>
      <c r="AL404" s="30" t="str">
        <f t="shared" si="102"/>
        <v xml:space="preserve"> </v>
      </c>
      <c r="AM404" s="30" t="str">
        <f t="shared" si="103"/>
        <v xml:space="preserve"> </v>
      </c>
    </row>
    <row r="405" spans="1:39" ht="17.100000000000001" customHeight="1">
      <c r="A405" s="8" t="s">
        <v>111</v>
      </c>
      <c r="B405" s="8" t="s">
        <v>688</v>
      </c>
      <c r="C405" s="8" t="s">
        <v>67</v>
      </c>
      <c r="D405" s="8" t="s">
        <v>691</v>
      </c>
      <c r="E405" s="50">
        <v>320.25</v>
      </c>
      <c r="F405" s="2">
        <f t="shared" si="104"/>
        <v>562602.39</v>
      </c>
      <c r="G405" s="56">
        <v>193752.64</v>
      </c>
      <c r="H405" s="55">
        <v>32961</v>
      </c>
      <c r="I405" s="34">
        <f t="shared" si="93"/>
        <v>24720.75</v>
      </c>
      <c r="J405" s="35">
        <v>24374</v>
      </c>
      <c r="K405" s="35">
        <v>0</v>
      </c>
      <c r="L405" s="35">
        <v>0</v>
      </c>
      <c r="M405" s="35">
        <v>17043</v>
      </c>
      <c r="N405" s="2">
        <f t="shared" si="94"/>
        <v>259890.39</v>
      </c>
      <c r="O405" s="4">
        <f t="shared" si="92"/>
        <v>302712</v>
      </c>
      <c r="P405" s="52">
        <v>140</v>
      </c>
      <c r="Q405" s="52">
        <v>81</v>
      </c>
      <c r="R405" s="4">
        <f t="shared" si="95"/>
        <v>15763</v>
      </c>
      <c r="S405" s="6">
        <f t="shared" si="105"/>
        <v>26884.987499999999</v>
      </c>
      <c r="T405" s="57">
        <v>10552976</v>
      </c>
      <c r="U405" s="6">
        <f t="shared" si="96"/>
        <v>10552.976000000001</v>
      </c>
      <c r="V405" s="6">
        <f t="shared" si="97"/>
        <v>16332.011499999999</v>
      </c>
      <c r="W405" s="4">
        <f t="shared" si="98"/>
        <v>326640</v>
      </c>
      <c r="X405" s="19">
        <f t="shared" si="99"/>
        <v>645115</v>
      </c>
      <c r="Y405" s="20">
        <v>0</v>
      </c>
      <c r="Z405" s="18">
        <v>0</v>
      </c>
      <c r="AA405" s="4">
        <f t="shared" si="100"/>
        <v>645115</v>
      </c>
      <c r="AB405" s="20"/>
      <c r="AC405" s="20"/>
      <c r="AD405" s="20"/>
      <c r="AE405" s="20"/>
      <c r="AF405" s="20"/>
      <c r="AG405" s="20"/>
      <c r="AH405" s="53">
        <v>0</v>
      </c>
      <c r="AI405" s="53">
        <v>0</v>
      </c>
      <c r="AJ405" s="22"/>
      <c r="AK405" s="28">
        <f t="shared" si="101"/>
        <v>645115</v>
      </c>
      <c r="AL405" s="30" t="str">
        <f t="shared" si="102"/>
        <v xml:space="preserve"> </v>
      </c>
      <c r="AM405" s="30" t="str">
        <f t="shared" si="103"/>
        <v xml:space="preserve"> </v>
      </c>
    </row>
    <row r="406" spans="1:39" ht="17.100000000000001" customHeight="1">
      <c r="A406" s="8" t="s">
        <v>111</v>
      </c>
      <c r="B406" s="8" t="s">
        <v>688</v>
      </c>
      <c r="C406" s="8" t="s">
        <v>105</v>
      </c>
      <c r="D406" s="8" t="s">
        <v>692</v>
      </c>
      <c r="E406" s="50">
        <v>252.63</v>
      </c>
      <c r="F406" s="2">
        <f t="shared" si="104"/>
        <v>443810.27879999997</v>
      </c>
      <c r="G406" s="56">
        <v>229364.23</v>
      </c>
      <c r="H406" s="55">
        <v>27079</v>
      </c>
      <c r="I406" s="34">
        <f t="shared" si="93"/>
        <v>20309.25</v>
      </c>
      <c r="J406" s="35">
        <v>17996</v>
      </c>
      <c r="K406" s="35">
        <v>0</v>
      </c>
      <c r="L406" s="35">
        <v>0</v>
      </c>
      <c r="M406" s="35">
        <v>11255</v>
      </c>
      <c r="N406" s="2">
        <f t="shared" si="94"/>
        <v>278924.48</v>
      </c>
      <c r="O406" s="4">
        <f t="shared" si="92"/>
        <v>164886</v>
      </c>
      <c r="P406" s="52">
        <v>116</v>
      </c>
      <c r="Q406" s="52">
        <v>92</v>
      </c>
      <c r="R406" s="4">
        <f t="shared" si="95"/>
        <v>14834</v>
      </c>
      <c r="S406" s="6">
        <f t="shared" si="105"/>
        <v>21208.288499999999</v>
      </c>
      <c r="T406" s="57">
        <v>13571848</v>
      </c>
      <c r="U406" s="6">
        <f t="shared" si="96"/>
        <v>13571.848</v>
      </c>
      <c r="V406" s="6">
        <f t="shared" si="97"/>
        <v>7636.4404999999988</v>
      </c>
      <c r="W406" s="4">
        <f t="shared" si="98"/>
        <v>152729</v>
      </c>
      <c r="X406" s="19">
        <f t="shared" si="99"/>
        <v>332449</v>
      </c>
      <c r="Y406" s="20">
        <v>0</v>
      </c>
      <c r="Z406" s="18">
        <v>0</v>
      </c>
      <c r="AA406" s="4">
        <f t="shared" si="100"/>
        <v>332449</v>
      </c>
      <c r="AB406" s="20"/>
      <c r="AC406" s="20"/>
      <c r="AD406" s="20"/>
      <c r="AE406" s="20"/>
      <c r="AF406" s="20"/>
      <c r="AG406" s="20"/>
      <c r="AH406" s="53">
        <v>0</v>
      </c>
      <c r="AI406" s="53">
        <v>0</v>
      </c>
      <c r="AJ406" s="22"/>
      <c r="AK406" s="28">
        <f t="shared" si="101"/>
        <v>332449</v>
      </c>
      <c r="AL406" s="30" t="str">
        <f t="shared" si="102"/>
        <v xml:space="preserve"> </v>
      </c>
      <c r="AM406" s="30" t="str">
        <f t="shared" si="103"/>
        <v xml:space="preserve"> </v>
      </c>
    </row>
    <row r="407" spans="1:39" ht="17.100000000000001" customHeight="1">
      <c r="A407" s="8" t="s">
        <v>111</v>
      </c>
      <c r="B407" s="8" t="s">
        <v>688</v>
      </c>
      <c r="C407" s="8" t="s">
        <v>879</v>
      </c>
      <c r="D407" s="8" t="s">
        <v>930</v>
      </c>
      <c r="E407" s="50">
        <v>133.53</v>
      </c>
      <c r="F407" s="2">
        <f t="shared" si="104"/>
        <v>234580.16279999999</v>
      </c>
      <c r="G407" s="56">
        <v>0</v>
      </c>
      <c r="H407" s="55">
        <v>0</v>
      </c>
      <c r="I407" s="34">
        <f t="shared" si="93"/>
        <v>0</v>
      </c>
      <c r="J407" s="35">
        <v>0</v>
      </c>
      <c r="K407" s="35">
        <v>0</v>
      </c>
      <c r="L407" s="35">
        <v>0</v>
      </c>
      <c r="M407" s="35">
        <v>0</v>
      </c>
      <c r="N407" s="2">
        <f t="shared" si="94"/>
        <v>0</v>
      </c>
      <c r="O407" s="4">
        <f t="shared" si="92"/>
        <v>234580</v>
      </c>
      <c r="P407" s="52">
        <v>0</v>
      </c>
      <c r="Q407" s="52">
        <v>0</v>
      </c>
      <c r="R407" s="4">
        <f t="shared" si="95"/>
        <v>0</v>
      </c>
      <c r="S407" s="6">
        <f t="shared" si="105"/>
        <v>11209.843500000001</v>
      </c>
      <c r="T407" s="57">
        <v>0</v>
      </c>
      <c r="U407" s="6">
        <f t="shared" si="96"/>
        <v>0</v>
      </c>
      <c r="V407" s="6">
        <f t="shared" si="97"/>
        <v>11209.843500000001</v>
      </c>
      <c r="W407" s="4">
        <f t="shared" si="98"/>
        <v>224197</v>
      </c>
      <c r="X407" s="19">
        <f t="shared" si="99"/>
        <v>458777</v>
      </c>
      <c r="Y407" s="20">
        <v>0</v>
      </c>
      <c r="Z407" s="18">
        <v>0</v>
      </c>
      <c r="AA407" s="4">
        <f t="shared" si="100"/>
        <v>458777</v>
      </c>
      <c r="AB407" s="20"/>
      <c r="AC407" s="20"/>
      <c r="AD407" s="20"/>
      <c r="AE407" s="20"/>
      <c r="AF407" s="20"/>
      <c r="AG407" s="20"/>
      <c r="AH407" s="53">
        <v>0</v>
      </c>
      <c r="AI407" s="53">
        <v>0</v>
      </c>
      <c r="AJ407" s="22"/>
      <c r="AK407" s="28">
        <f t="shared" si="101"/>
        <v>458777</v>
      </c>
      <c r="AL407" s="30" t="str">
        <f t="shared" si="102"/>
        <v xml:space="preserve"> </v>
      </c>
      <c r="AM407" s="30" t="str">
        <f t="shared" si="103"/>
        <v xml:space="preserve"> </v>
      </c>
    </row>
    <row r="408" spans="1:39" ht="17.100000000000001" customHeight="1">
      <c r="A408" s="8" t="s">
        <v>111</v>
      </c>
      <c r="B408" s="8" t="s">
        <v>688</v>
      </c>
      <c r="C408" s="8" t="s">
        <v>51</v>
      </c>
      <c r="D408" s="8" t="s">
        <v>693</v>
      </c>
      <c r="E408" s="50">
        <v>1340.46</v>
      </c>
      <c r="F408" s="2">
        <f t="shared" si="104"/>
        <v>2354866.5096</v>
      </c>
      <c r="G408" s="56">
        <v>284502.87</v>
      </c>
      <c r="H408" s="55">
        <v>157401</v>
      </c>
      <c r="I408" s="34">
        <f t="shared" si="93"/>
        <v>118050.75</v>
      </c>
      <c r="J408" s="35">
        <v>122324</v>
      </c>
      <c r="K408" s="35">
        <v>191361</v>
      </c>
      <c r="L408" s="35">
        <v>299391</v>
      </c>
      <c r="M408" s="35">
        <v>52487</v>
      </c>
      <c r="N408" s="2">
        <f t="shared" si="94"/>
        <v>1068116.6200000001</v>
      </c>
      <c r="O408" s="4">
        <f t="shared" si="92"/>
        <v>1286750</v>
      </c>
      <c r="P408" s="52">
        <v>641</v>
      </c>
      <c r="Q408" s="52">
        <v>62</v>
      </c>
      <c r="R408" s="4">
        <f t="shared" si="95"/>
        <v>55241</v>
      </c>
      <c r="S408" s="6">
        <f t="shared" si="105"/>
        <v>112531.617</v>
      </c>
      <c r="T408" s="57">
        <v>17720515</v>
      </c>
      <c r="U408" s="6">
        <f t="shared" si="96"/>
        <v>17720.514999999999</v>
      </c>
      <c r="V408" s="6">
        <f t="shared" si="97"/>
        <v>94811.101999999999</v>
      </c>
      <c r="W408" s="4">
        <f t="shared" si="98"/>
        <v>1896222</v>
      </c>
      <c r="X408" s="19">
        <f t="shared" si="99"/>
        <v>3238213</v>
      </c>
      <c r="Y408" s="20">
        <v>0</v>
      </c>
      <c r="Z408" s="18">
        <v>0</v>
      </c>
      <c r="AA408" s="4">
        <f t="shared" si="100"/>
        <v>3238213</v>
      </c>
      <c r="AB408" s="20"/>
      <c r="AC408" s="20"/>
      <c r="AD408" s="20"/>
      <c r="AE408" s="20"/>
      <c r="AF408" s="20"/>
      <c r="AG408" s="20"/>
      <c r="AH408" s="53">
        <v>0</v>
      </c>
      <c r="AI408" s="53">
        <v>0</v>
      </c>
      <c r="AJ408" s="22"/>
      <c r="AK408" s="28">
        <f t="shared" si="101"/>
        <v>3238213</v>
      </c>
      <c r="AL408" s="30" t="str">
        <f t="shared" si="102"/>
        <v xml:space="preserve"> </v>
      </c>
      <c r="AM408" s="30" t="str">
        <f t="shared" si="103"/>
        <v xml:space="preserve"> </v>
      </c>
    </row>
    <row r="409" spans="1:39" ht="17.100000000000001" customHeight="1">
      <c r="A409" s="8" t="s">
        <v>111</v>
      </c>
      <c r="B409" s="8" t="s">
        <v>688</v>
      </c>
      <c r="C409" s="8" t="s">
        <v>190</v>
      </c>
      <c r="D409" s="8" t="s">
        <v>694</v>
      </c>
      <c r="E409" s="50">
        <v>860.99</v>
      </c>
      <c r="F409" s="2">
        <f t="shared" si="104"/>
        <v>1512552.7923999999</v>
      </c>
      <c r="G409" s="56">
        <v>555496.98</v>
      </c>
      <c r="H409" s="55">
        <v>94132</v>
      </c>
      <c r="I409" s="34">
        <f t="shared" si="93"/>
        <v>70599</v>
      </c>
      <c r="J409" s="35">
        <v>81824</v>
      </c>
      <c r="K409" s="35">
        <v>126906</v>
      </c>
      <c r="L409" s="35">
        <v>195925</v>
      </c>
      <c r="M409" s="35">
        <v>77724</v>
      </c>
      <c r="N409" s="2">
        <f t="shared" si="94"/>
        <v>1108474.98</v>
      </c>
      <c r="O409" s="4">
        <f t="shared" ref="O409:O440" si="106">IF(F409&gt;N409,ROUND(SUM(F409-N409),0),0)</f>
        <v>404078</v>
      </c>
      <c r="P409" s="52">
        <v>379</v>
      </c>
      <c r="Q409" s="52">
        <v>68</v>
      </c>
      <c r="R409" s="4">
        <f t="shared" si="95"/>
        <v>35823</v>
      </c>
      <c r="S409" s="6">
        <f t="shared" si="105"/>
        <v>72280.110499999995</v>
      </c>
      <c r="T409" s="57">
        <v>35608781</v>
      </c>
      <c r="U409" s="6">
        <f t="shared" si="96"/>
        <v>35608.781000000003</v>
      </c>
      <c r="V409" s="6">
        <f t="shared" si="97"/>
        <v>36671.329499999993</v>
      </c>
      <c r="W409" s="4">
        <f t="shared" si="98"/>
        <v>733427</v>
      </c>
      <c r="X409" s="19">
        <f t="shared" si="99"/>
        <v>1173328</v>
      </c>
      <c r="Y409" s="20">
        <v>0</v>
      </c>
      <c r="Z409" s="18">
        <v>0</v>
      </c>
      <c r="AA409" s="4">
        <f t="shared" si="100"/>
        <v>1173328</v>
      </c>
      <c r="AB409" s="20"/>
      <c r="AC409" s="20"/>
      <c r="AD409" s="20"/>
      <c r="AE409" s="20"/>
      <c r="AF409" s="20"/>
      <c r="AG409" s="20"/>
      <c r="AH409" s="53">
        <v>0</v>
      </c>
      <c r="AI409" s="53">
        <v>0</v>
      </c>
      <c r="AJ409" s="22"/>
      <c r="AK409" s="28">
        <f t="shared" si="101"/>
        <v>1173328</v>
      </c>
      <c r="AL409" s="30" t="str">
        <f t="shared" si="102"/>
        <v xml:space="preserve"> </v>
      </c>
      <c r="AM409" s="30" t="str">
        <f t="shared" si="103"/>
        <v xml:space="preserve"> </v>
      </c>
    </row>
    <row r="410" spans="1:39" ht="17.100000000000001" customHeight="1">
      <c r="A410" s="8" t="s">
        <v>111</v>
      </c>
      <c r="B410" s="8" t="s">
        <v>688</v>
      </c>
      <c r="C410" s="8" t="s">
        <v>208</v>
      </c>
      <c r="D410" s="8" t="s">
        <v>695</v>
      </c>
      <c r="E410" s="50">
        <v>637.98</v>
      </c>
      <c r="F410" s="2">
        <f t="shared" si="104"/>
        <v>1120777.7448</v>
      </c>
      <c r="G410" s="56">
        <v>225555.65</v>
      </c>
      <c r="H410" s="55">
        <v>71459</v>
      </c>
      <c r="I410" s="34">
        <f t="shared" si="93"/>
        <v>53594.25</v>
      </c>
      <c r="J410" s="35">
        <v>47955</v>
      </c>
      <c r="K410" s="35">
        <v>75928</v>
      </c>
      <c r="L410" s="35">
        <v>120545</v>
      </c>
      <c r="M410" s="35">
        <v>72601</v>
      </c>
      <c r="N410" s="2">
        <f t="shared" si="94"/>
        <v>596178.9</v>
      </c>
      <c r="O410" s="4">
        <f t="shared" si="106"/>
        <v>524599</v>
      </c>
      <c r="P410" s="52">
        <v>220</v>
      </c>
      <c r="Q410" s="52">
        <v>92</v>
      </c>
      <c r="R410" s="4">
        <f t="shared" si="95"/>
        <v>28134</v>
      </c>
      <c r="S410" s="6">
        <f t="shared" si="105"/>
        <v>53558.421000000002</v>
      </c>
      <c r="T410" s="57">
        <v>13474053</v>
      </c>
      <c r="U410" s="6">
        <f t="shared" si="96"/>
        <v>13474.053</v>
      </c>
      <c r="V410" s="6">
        <f t="shared" si="97"/>
        <v>40084.368000000002</v>
      </c>
      <c r="W410" s="4">
        <f t="shared" si="98"/>
        <v>801687</v>
      </c>
      <c r="X410" s="19">
        <f t="shared" si="99"/>
        <v>1354420</v>
      </c>
      <c r="Y410" s="20">
        <v>0</v>
      </c>
      <c r="Z410" s="18">
        <v>0</v>
      </c>
      <c r="AA410" s="4">
        <f t="shared" si="100"/>
        <v>1354420</v>
      </c>
      <c r="AB410" s="20"/>
      <c r="AC410" s="20"/>
      <c r="AD410" s="20"/>
      <c r="AE410" s="20"/>
      <c r="AF410" s="20"/>
      <c r="AG410" s="20"/>
      <c r="AH410" s="53">
        <v>0</v>
      </c>
      <c r="AI410" s="53">
        <v>0</v>
      </c>
      <c r="AJ410" s="22"/>
      <c r="AK410" s="28">
        <f t="shared" si="101"/>
        <v>1354420</v>
      </c>
      <c r="AL410" s="30" t="str">
        <f t="shared" si="102"/>
        <v xml:space="preserve"> </v>
      </c>
      <c r="AM410" s="30" t="str">
        <f t="shared" si="103"/>
        <v xml:space="preserve"> </v>
      </c>
    </row>
    <row r="411" spans="1:39" ht="17.100000000000001" customHeight="1">
      <c r="A411" s="8" t="s">
        <v>111</v>
      </c>
      <c r="B411" s="8" t="s">
        <v>688</v>
      </c>
      <c r="C411" s="8" t="s">
        <v>38</v>
      </c>
      <c r="D411" s="8" t="s">
        <v>696</v>
      </c>
      <c r="E411" s="50">
        <v>702.72</v>
      </c>
      <c r="F411" s="2">
        <f t="shared" si="104"/>
        <v>1234510.3872</v>
      </c>
      <c r="G411" s="56">
        <v>1081393.44</v>
      </c>
      <c r="H411" s="55">
        <v>63694</v>
      </c>
      <c r="I411" s="34">
        <f t="shared" si="93"/>
        <v>47770.5</v>
      </c>
      <c r="J411" s="35">
        <v>49127</v>
      </c>
      <c r="K411" s="35">
        <v>76899</v>
      </c>
      <c r="L411" s="35">
        <v>120031</v>
      </c>
      <c r="M411" s="35">
        <v>109270</v>
      </c>
      <c r="N411" s="2">
        <f t="shared" si="94"/>
        <v>1484490.94</v>
      </c>
      <c r="O411" s="4">
        <f t="shared" si="106"/>
        <v>0</v>
      </c>
      <c r="P411" s="52">
        <v>282</v>
      </c>
      <c r="Q411" s="52">
        <v>95</v>
      </c>
      <c r="R411" s="4">
        <f t="shared" si="95"/>
        <v>37238</v>
      </c>
      <c r="S411" s="6">
        <f t="shared" si="105"/>
        <v>58993.343999999997</v>
      </c>
      <c r="T411" s="57">
        <v>65751864</v>
      </c>
      <c r="U411" s="6">
        <f t="shared" si="96"/>
        <v>65751.864000000001</v>
      </c>
      <c r="V411" s="6">
        <f t="shared" si="97"/>
        <v>0</v>
      </c>
      <c r="W411" s="4">
        <f t="shared" si="98"/>
        <v>0</v>
      </c>
      <c r="X411" s="19">
        <f t="shared" si="99"/>
        <v>37238</v>
      </c>
      <c r="Y411" s="20">
        <v>0</v>
      </c>
      <c r="Z411" s="18">
        <v>0</v>
      </c>
      <c r="AA411" s="4">
        <f t="shared" si="100"/>
        <v>37238</v>
      </c>
      <c r="AB411" s="20"/>
      <c r="AC411" s="20"/>
      <c r="AD411" s="20"/>
      <c r="AE411" s="20"/>
      <c r="AF411" s="20"/>
      <c r="AG411" s="20"/>
      <c r="AH411" s="53">
        <v>0</v>
      </c>
      <c r="AI411" s="53">
        <v>0</v>
      </c>
      <c r="AJ411" s="22"/>
      <c r="AK411" s="28">
        <f t="shared" si="101"/>
        <v>37238</v>
      </c>
      <c r="AL411" s="30">
        <f t="shared" si="102"/>
        <v>1</v>
      </c>
      <c r="AM411" s="30">
        <f t="shared" si="103"/>
        <v>1</v>
      </c>
    </row>
    <row r="412" spans="1:39" ht="17.100000000000001" customHeight="1">
      <c r="A412" s="8" t="s">
        <v>111</v>
      </c>
      <c r="B412" s="8" t="s">
        <v>688</v>
      </c>
      <c r="C412" s="8" t="s">
        <v>237</v>
      </c>
      <c r="D412" s="8" t="s">
        <v>697</v>
      </c>
      <c r="E412" s="50">
        <v>851.23</v>
      </c>
      <c r="F412" s="2">
        <f t="shared" si="104"/>
        <v>1495406.8148000001</v>
      </c>
      <c r="G412" s="56">
        <v>235180.59</v>
      </c>
      <c r="H412" s="55">
        <v>96329</v>
      </c>
      <c r="I412" s="34">
        <f t="shared" si="93"/>
        <v>72246.75</v>
      </c>
      <c r="J412" s="35">
        <v>73752</v>
      </c>
      <c r="K412" s="35">
        <v>115508</v>
      </c>
      <c r="L412" s="35">
        <v>180722</v>
      </c>
      <c r="M412" s="35">
        <v>54662</v>
      </c>
      <c r="N412" s="2">
        <f t="shared" si="94"/>
        <v>732071.34</v>
      </c>
      <c r="O412" s="4">
        <f t="shared" si="106"/>
        <v>763335</v>
      </c>
      <c r="P412" s="52">
        <v>228</v>
      </c>
      <c r="Q412" s="52">
        <v>90</v>
      </c>
      <c r="R412" s="4">
        <f t="shared" si="95"/>
        <v>28523</v>
      </c>
      <c r="S412" s="6">
        <f t="shared" si="105"/>
        <v>71460.758499999996</v>
      </c>
      <c r="T412" s="57">
        <v>14684665</v>
      </c>
      <c r="U412" s="6">
        <f t="shared" si="96"/>
        <v>14684.665000000001</v>
      </c>
      <c r="V412" s="6">
        <f t="shared" si="97"/>
        <v>56776.093499999995</v>
      </c>
      <c r="W412" s="4">
        <f t="shared" si="98"/>
        <v>1135522</v>
      </c>
      <c r="X412" s="19">
        <f t="shared" si="99"/>
        <v>1927380</v>
      </c>
      <c r="Y412" s="20">
        <v>0</v>
      </c>
      <c r="Z412" s="18">
        <v>0</v>
      </c>
      <c r="AA412" s="4">
        <f t="shared" si="100"/>
        <v>1927380</v>
      </c>
      <c r="AB412" s="20"/>
      <c r="AC412" s="20"/>
      <c r="AD412" s="20"/>
      <c r="AE412" s="20"/>
      <c r="AF412" s="20"/>
      <c r="AG412" s="20"/>
      <c r="AH412" s="53">
        <v>0</v>
      </c>
      <c r="AI412" s="53">
        <v>0</v>
      </c>
      <c r="AJ412" s="22"/>
      <c r="AK412" s="28">
        <f t="shared" si="101"/>
        <v>1927380</v>
      </c>
      <c r="AL412" s="30" t="str">
        <f t="shared" si="102"/>
        <v xml:space="preserve"> </v>
      </c>
      <c r="AM412" s="30" t="str">
        <f t="shared" si="103"/>
        <v xml:space="preserve"> </v>
      </c>
    </row>
    <row r="413" spans="1:39" ht="17.100000000000001" customHeight="1">
      <c r="A413" s="8" t="s">
        <v>111</v>
      </c>
      <c r="B413" s="8" t="s">
        <v>688</v>
      </c>
      <c r="C413" s="8" t="s">
        <v>209</v>
      </c>
      <c r="D413" s="8" t="s">
        <v>698</v>
      </c>
      <c r="E413" s="50">
        <v>517.94000000000005</v>
      </c>
      <c r="F413" s="2">
        <f t="shared" si="104"/>
        <v>909896.27440000011</v>
      </c>
      <c r="G413" s="56">
        <v>317692.23</v>
      </c>
      <c r="H413" s="55">
        <v>45017</v>
      </c>
      <c r="I413" s="34">
        <f t="shared" si="93"/>
        <v>33762.75</v>
      </c>
      <c r="J413" s="35">
        <v>35853</v>
      </c>
      <c r="K413" s="35">
        <v>55983</v>
      </c>
      <c r="L413" s="35">
        <v>87154</v>
      </c>
      <c r="M413" s="35">
        <v>74220</v>
      </c>
      <c r="N413" s="2">
        <f t="shared" si="94"/>
        <v>604664.98</v>
      </c>
      <c r="O413" s="4">
        <f t="shared" si="106"/>
        <v>305231</v>
      </c>
      <c r="P413" s="52">
        <v>244</v>
      </c>
      <c r="Q413" s="52">
        <v>92</v>
      </c>
      <c r="R413" s="4">
        <f t="shared" si="95"/>
        <v>31203</v>
      </c>
      <c r="S413" s="6">
        <f t="shared" si="105"/>
        <v>43481.063000000002</v>
      </c>
      <c r="T413" s="57">
        <v>18363713</v>
      </c>
      <c r="U413" s="6">
        <f t="shared" si="96"/>
        <v>18363.713</v>
      </c>
      <c r="V413" s="6">
        <f t="shared" si="97"/>
        <v>25117.350000000002</v>
      </c>
      <c r="W413" s="4">
        <f t="shared" si="98"/>
        <v>502347</v>
      </c>
      <c r="X413" s="19">
        <f t="shared" si="99"/>
        <v>838781</v>
      </c>
      <c r="Y413" s="20">
        <v>0</v>
      </c>
      <c r="Z413" s="18">
        <v>0</v>
      </c>
      <c r="AA413" s="4">
        <f t="shared" si="100"/>
        <v>838781</v>
      </c>
      <c r="AB413" s="20"/>
      <c r="AC413" s="20"/>
      <c r="AD413" s="20"/>
      <c r="AE413" s="20"/>
      <c r="AF413" s="20"/>
      <c r="AG413" s="20"/>
      <c r="AH413" s="53">
        <v>0</v>
      </c>
      <c r="AI413" s="53">
        <v>0</v>
      </c>
      <c r="AJ413" s="22"/>
      <c r="AK413" s="28">
        <f t="shared" si="101"/>
        <v>838781</v>
      </c>
      <c r="AL413" s="30" t="str">
        <f t="shared" si="102"/>
        <v xml:space="preserve"> </v>
      </c>
      <c r="AM413" s="30" t="str">
        <f t="shared" si="103"/>
        <v xml:space="preserve"> </v>
      </c>
    </row>
    <row r="414" spans="1:39" ht="17.100000000000001" customHeight="1">
      <c r="A414" s="8" t="s">
        <v>111</v>
      </c>
      <c r="B414" s="8" t="s">
        <v>688</v>
      </c>
      <c r="C414" s="8" t="s">
        <v>7</v>
      </c>
      <c r="D414" s="8" t="s">
        <v>699</v>
      </c>
      <c r="E414" s="50">
        <v>745.06</v>
      </c>
      <c r="F414" s="2">
        <f t="shared" si="104"/>
        <v>1308891.6055999999</v>
      </c>
      <c r="G414" s="56">
        <v>358902.46</v>
      </c>
      <c r="H414" s="55">
        <v>95952</v>
      </c>
      <c r="I414" s="34">
        <f t="shared" si="93"/>
        <v>71964</v>
      </c>
      <c r="J414" s="35">
        <v>66938</v>
      </c>
      <c r="K414" s="35">
        <v>105633</v>
      </c>
      <c r="L414" s="35">
        <v>166463</v>
      </c>
      <c r="M414" s="35">
        <v>70981</v>
      </c>
      <c r="N414" s="2">
        <f t="shared" si="94"/>
        <v>840881.46</v>
      </c>
      <c r="O414" s="4">
        <f t="shared" si="106"/>
        <v>468010</v>
      </c>
      <c r="P414" s="52">
        <v>328</v>
      </c>
      <c r="Q414" s="52">
        <v>84</v>
      </c>
      <c r="R414" s="4">
        <f t="shared" si="95"/>
        <v>38297</v>
      </c>
      <c r="S414" s="6">
        <f t="shared" si="105"/>
        <v>62547.786999999997</v>
      </c>
      <c r="T414" s="57">
        <v>21242155</v>
      </c>
      <c r="U414" s="6">
        <f t="shared" si="96"/>
        <v>21242.154999999999</v>
      </c>
      <c r="V414" s="6">
        <f t="shared" si="97"/>
        <v>41305.631999999998</v>
      </c>
      <c r="W414" s="4">
        <f t="shared" si="98"/>
        <v>826113</v>
      </c>
      <c r="X414" s="19">
        <f t="shared" si="99"/>
        <v>1332420</v>
      </c>
      <c r="Y414" s="20">
        <v>0</v>
      </c>
      <c r="Z414" s="18">
        <v>0</v>
      </c>
      <c r="AA414" s="4">
        <f t="shared" si="100"/>
        <v>1332420</v>
      </c>
      <c r="AB414" s="20"/>
      <c r="AC414" s="20"/>
      <c r="AD414" s="20"/>
      <c r="AE414" s="20"/>
      <c r="AF414" s="20"/>
      <c r="AG414" s="20"/>
      <c r="AH414" s="53">
        <v>0</v>
      </c>
      <c r="AI414" s="53">
        <v>0</v>
      </c>
      <c r="AJ414" s="22"/>
      <c r="AK414" s="28">
        <f t="shared" si="101"/>
        <v>1332420</v>
      </c>
      <c r="AL414" s="30" t="str">
        <f t="shared" si="102"/>
        <v xml:space="preserve"> </v>
      </c>
      <c r="AM414" s="30" t="str">
        <f t="shared" si="103"/>
        <v xml:space="preserve"> </v>
      </c>
    </row>
    <row r="415" spans="1:39" ht="17.100000000000001" customHeight="1">
      <c r="A415" s="8" t="s">
        <v>111</v>
      </c>
      <c r="B415" s="8" t="s">
        <v>688</v>
      </c>
      <c r="C415" s="8" t="s">
        <v>238</v>
      </c>
      <c r="D415" s="8" t="s">
        <v>700</v>
      </c>
      <c r="E415" s="50">
        <v>772.45</v>
      </c>
      <c r="F415" s="2">
        <f t="shared" si="104"/>
        <v>1357009.2620000001</v>
      </c>
      <c r="G415" s="56">
        <v>174979.32</v>
      </c>
      <c r="H415" s="55">
        <v>75155</v>
      </c>
      <c r="I415" s="34">
        <f t="shared" si="93"/>
        <v>56366.25</v>
      </c>
      <c r="J415" s="35">
        <v>59778</v>
      </c>
      <c r="K415" s="35">
        <v>93304</v>
      </c>
      <c r="L415" s="35">
        <v>145671</v>
      </c>
      <c r="M415" s="35">
        <v>31918</v>
      </c>
      <c r="N415" s="2">
        <f t="shared" si="94"/>
        <v>562016.57000000007</v>
      </c>
      <c r="O415" s="4">
        <f t="shared" si="106"/>
        <v>794993</v>
      </c>
      <c r="P415" s="52">
        <v>381</v>
      </c>
      <c r="Q415" s="52">
        <v>77</v>
      </c>
      <c r="R415" s="4">
        <f t="shared" si="95"/>
        <v>40778</v>
      </c>
      <c r="S415" s="6">
        <f t="shared" si="105"/>
        <v>64847.177499999998</v>
      </c>
      <c r="T415" s="57">
        <v>10540923</v>
      </c>
      <c r="U415" s="6">
        <f t="shared" si="96"/>
        <v>10540.923000000001</v>
      </c>
      <c r="V415" s="6">
        <f t="shared" si="97"/>
        <v>54306.254499999995</v>
      </c>
      <c r="W415" s="4">
        <f t="shared" si="98"/>
        <v>1086125</v>
      </c>
      <c r="X415" s="19">
        <f t="shared" si="99"/>
        <v>1921896</v>
      </c>
      <c r="Y415" s="20">
        <v>0</v>
      </c>
      <c r="Z415" s="18">
        <v>0</v>
      </c>
      <c r="AA415" s="4">
        <f t="shared" si="100"/>
        <v>1921896</v>
      </c>
      <c r="AB415" s="20"/>
      <c r="AC415" s="20"/>
      <c r="AD415" s="20"/>
      <c r="AE415" s="20"/>
      <c r="AF415" s="20"/>
      <c r="AG415" s="20"/>
      <c r="AH415" s="53">
        <v>0</v>
      </c>
      <c r="AI415" s="53">
        <v>0</v>
      </c>
      <c r="AJ415" s="22"/>
      <c r="AK415" s="28">
        <f t="shared" si="101"/>
        <v>1921896</v>
      </c>
      <c r="AL415" s="30" t="str">
        <f t="shared" si="102"/>
        <v xml:space="preserve"> </v>
      </c>
      <c r="AM415" s="30" t="str">
        <f t="shared" si="103"/>
        <v xml:space="preserve"> </v>
      </c>
    </row>
    <row r="416" spans="1:39" ht="17.100000000000001" customHeight="1">
      <c r="A416" s="8" t="s">
        <v>111</v>
      </c>
      <c r="B416" s="8" t="s">
        <v>688</v>
      </c>
      <c r="C416" s="8" t="s">
        <v>8</v>
      </c>
      <c r="D416" s="8" t="s">
        <v>701</v>
      </c>
      <c r="E416" s="50">
        <v>278.44</v>
      </c>
      <c r="F416" s="2">
        <f t="shared" si="104"/>
        <v>489152.25439999998</v>
      </c>
      <c r="G416" s="56">
        <v>87108.45</v>
      </c>
      <c r="H416" s="55">
        <v>32070</v>
      </c>
      <c r="I416" s="34">
        <f t="shared" si="93"/>
        <v>24052.5</v>
      </c>
      <c r="J416" s="35">
        <v>22416</v>
      </c>
      <c r="K416" s="35">
        <v>35370</v>
      </c>
      <c r="L416" s="35">
        <v>55216</v>
      </c>
      <c r="M416" s="35">
        <v>31704</v>
      </c>
      <c r="N416" s="2">
        <f t="shared" si="94"/>
        <v>255866.95</v>
      </c>
      <c r="O416" s="4">
        <f t="shared" si="106"/>
        <v>233285</v>
      </c>
      <c r="P416" s="52">
        <v>115</v>
      </c>
      <c r="Q416" s="52">
        <v>99</v>
      </c>
      <c r="R416" s="4">
        <f t="shared" si="95"/>
        <v>15825</v>
      </c>
      <c r="S416" s="6">
        <f t="shared" si="105"/>
        <v>23375.038</v>
      </c>
      <c r="T416" s="57">
        <v>5277488</v>
      </c>
      <c r="U416" s="6">
        <f t="shared" si="96"/>
        <v>5277.4880000000003</v>
      </c>
      <c r="V416" s="6">
        <f t="shared" si="97"/>
        <v>18097.55</v>
      </c>
      <c r="W416" s="4">
        <f t="shared" si="98"/>
        <v>361951</v>
      </c>
      <c r="X416" s="19">
        <f t="shared" si="99"/>
        <v>611061</v>
      </c>
      <c r="Y416" s="20">
        <v>0</v>
      </c>
      <c r="Z416" s="18">
        <v>0</v>
      </c>
      <c r="AA416" s="4">
        <f t="shared" si="100"/>
        <v>611061</v>
      </c>
      <c r="AB416" s="20"/>
      <c r="AC416" s="20"/>
      <c r="AD416" s="20"/>
      <c r="AE416" s="20"/>
      <c r="AF416" s="20"/>
      <c r="AG416" s="20"/>
      <c r="AH416" s="53">
        <v>0</v>
      </c>
      <c r="AI416" s="53">
        <v>0</v>
      </c>
      <c r="AJ416" s="22"/>
      <c r="AK416" s="28">
        <f t="shared" si="101"/>
        <v>611061</v>
      </c>
      <c r="AL416" s="30" t="str">
        <f t="shared" si="102"/>
        <v xml:space="preserve"> </v>
      </c>
      <c r="AM416" s="30" t="str">
        <f t="shared" si="103"/>
        <v xml:space="preserve"> </v>
      </c>
    </row>
    <row r="417" spans="1:39" ht="17.100000000000001" customHeight="1">
      <c r="A417" s="8" t="s">
        <v>111</v>
      </c>
      <c r="B417" s="8" t="s">
        <v>688</v>
      </c>
      <c r="C417" s="8" t="s">
        <v>95</v>
      </c>
      <c r="D417" s="8" t="s">
        <v>702</v>
      </c>
      <c r="E417" s="50">
        <v>5000.59</v>
      </c>
      <c r="F417" s="2">
        <f t="shared" si="104"/>
        <v>8784836.4884000011</v>
      </c>
      <c r="G417" s="56">
        <v>1559337.6</v>
      </c>
      <c r="H417" s="55">
        <v>609821</v>
      </c>
      <c r="I417" s="34">
        <f t="shared" si="93"/>
        <v>457365.75</v>
      </c>
      <c r="J417" s="35">
        <v>458549</v>
      </c>
      <c r="K417" s="35">
        <v>719190</v>
      </c>
      <c r="L417" s="35">
        <v>1127853</v>
      </c>
      <c r="M417" s="35">
        <v>4535</v>
      </c>
      <c r="N417" s="2">
        <f t="shared" si="94"/>
        <v>4326830.3499999996</v>
      </c>
      <c r="O417" s="4">
        <f t="shared" si="106"/>
        <v>4458006</v>
      </c>
      <c r="P417" s="52">
        <v>2117</v>
      </c>
      <c r="Q417" s="52">
        <v>33</v>
      </c>
      <c r="R417" s="4">
        <f t="shared" si="95"/>
        <v>97107</v>
      </c>
      <c r="S417" s="6">
        <f t="shared" si="105"/>
        <v>419799.53049999999</v>
      </c>
      <c r="T417" s="57">
        <v>98942741</v>
      </c>
      <c r="U417" s="6">
        <f t="shared" si="96"/>
        <v>98942.740999999995</v>
      </c>
      <c r="V417" s="6">
        <f t="shared" si="97"/>
        <v>320856.78950000001</v>
      </c>
      <c r="W417" s="4">
        <f t="shared" si="98"/>
        <v>6417136</v>
      </c>
      <c r="X417" s="19">
        <f t="shared" si="99"/>
        <v>10972249</v>
      </c>
      <c r="Y417" s="20">
        <v>0</v>
      </c>
      <c r="Z417" s="18">
        <v>0</v>
      </c>
      <c r="AA417" s="4">
        <f t="shared" si="100"/>
        <v>10972249</v>
      </c>
      <c r="AB417" s="20"/>
      <c r="AC417" s="20"/>
      <c r="AD417" s="20"/>
      <c r="AE417" s="20"/>
      <c r="AF417" s="20"/>
      <c r="AG417" s="20"/>
      <c r="AH417" s="53">
        <v>0</v>
      </c>
      <c r="AI417" s="53">
        <v>0</v>
      </c>
      <c r="AJ417" s="22"/>
      <c r="AK417" s="28">
        <f t="shared" si="101"/>
        <v>10972249</v>
      </c>
      <c r="AL417" s="30" t="str">
        <f t="shared" si="102"/>
        <v xml:space="preserve"> </v>
      </c>
      <c r="AM417" s="30" t="str">
        <f t="shared" si="103"/>
        <v xml:space="preserve"> </v>
      </c>
    </row>
    <row r="418" spans="1:39" ht="17.100000000000001" customHeight="1">
      <c r="A418" s="8" t="s">
        <v>12</v>
      </c>
      <c r="B418" s="8" t="s">
        <v>703</v>
      </c>
      <c r="C418" s="8" t="s">
        <v>51</v>
      </c>
      <c r="D418" s="8" t="s">
        <v>704</v>
      </c>
      <c r="E418" s="50">
        <v>875.53</v>
      </c>
      <c r="F418" s="2">
        <f t="shared" si="104"/>
        <v>1538096.0828</v>
      </c>
      <c r="G418" s="56">
        <v>437639.2</v>
      </c>
      <c r="H418" s="55">
        <v>83745</v>
      </c>
      <c r="I418" s="34">
        <f t="shared" si="93"/>
        <v>62808.75</v>
      </c>
      <c r="J418" s="35">
        <v>80015</v>
      </c>
      <c r="K418" s="35">
        <v>47623</v>
      </c>
      <c r="L418" s="35">
        <v>194548</v>
      </c>
      <c r="M418" s="35">
        <v>75279</v>
      </c>
      <c r="N418" s="2">
        <f t="shared" si="94"/>
        <v>897912.95</v>
      </c>
      <c r="O418" s="4">
        <f t="shared" si="106"/>
        <v>640183</v>
      </c>
      <c r="P418" s="52">
        <v>325</v>
      </c>
      <c r="Q418" s="52">
        <v>84</v>
      </c>
      <c r="R418" s="4">
        <f t="shared" si="95"/>
        <v>37947</v>
      </c>
      <c r="S418" s="6">
        <f t="shared" si="105"/>
        <v>73500.743499999997</v>
      </c>
      <c r="T418" s="57">
        <v>27340202</v>
      </c>
      <c r="U418" s="6">
        <f t="shared" si="96"/>
        <v>27340.202000000001</v>
      </c>
      <c r="V418" s="6">
        <f t="shared" si="97"/>
        <v>46160.541499999992</v>
      </c>
      <c r="W418" s="4">
        <f t="shared" si="98"/>
        <v>923211</v>
      </c>
      <c r="X418" s="19">
        <f t="shared" si="99"/>
        <v>1601341</v>
      </c>
      <c r="Y418" s="20">
        <v>0</v>
      </c>
      <c r="Z418" s="18">
        <v>0</v>
      </c>
      <c r="AA418" s="4">
        <f t="shared" si="100"/>
        <v>1601341</v>
      </c>
      <c r="AB418" s="20"/>
      <c r="AC418" s="20"/>
      <c r="AD418" s="20"/>
      <c r="AE418" s="20"/>
      <c r="AF418" s="20"/>
      <c r="AG418" s="20"/>
      <c r="AH418" s="53">
        <v>0</v>
      </c>
      <c r="AI418" s="53">
        <v>0</v>
      </c>
      <c r="AJ418" s="22">
        <v>69</v>
      </c>
      <c r="AK418" s="28">
        <f t="shared" si="101"/>
        <v>1601410</v>
      </c>
      <c r="AL418" s="30" t="str">
        <f t="shared" si="102"/>
        <v xml:space="preserve"> </v>
      </c>
      <c r="AM418" s="30" t="str">
        <f t="shared" si="103"/>
        <v xml:space="preserve"> </v>
      </c>
    </row>
    <row r="419" spans="1:39" ht="17.100000000000001" customHeight="1">
      <c r="A419" s="8" t="s">
        <v>12</v>
      </c>
      <c r="B419" s="8" t="s">
        <v>703</v>
      </c>
      <c r="C419" s="8" t="s">
        <v>93</v>
      </c>
      <c r="D419" s="8" t="s">
        <v>705</v>
      </c>
      <c r="E419" s="50">
        <v>1014.35</v>
      </c>
      <c r="F419" s="2">
        <f t="shared" si="104"/>
        <v>1781969.5060000001</v>
      </c>
      <c r="G419" s="56">
        <v>316016.22000000003</v>
      </c>
      <c r="H419" s="55">
        <v>90943</v>
      </c>
      <c r="I419" s="34">
        <f t="shared" si="93"/>
        <v>68207.25</v>
      </c>
      <c r="J419" s="35">
        <v>86813</v>
      </c>
      <c r="K419" s="35">
        <v>51779</v>
      </c>
      <c r="L419" s="35">
        <v>211835</v>
      </c>
      <c r="M419" s="35">
        <v>122298</v>
      </c>
      <c r="N419" s="2">
        <f t="shared" si="94"/>
        <v>856948.47</v>
      </c>
      <c r="O419" s="4">
        <f t="shared" si="106"/>
        <v>925021</v>
      </c>
      <c r="P419" s="52">
        <v>536</v>
      </c>
      <c r="Q419" s="52">
        <v>68</v>
      </c>
      <c r="R419" s="4">
        <f t="shared" si="95"/>
        <v>50663</v>
      </c>
      <c r="S419" s="6">
        <f t="shared" si="105"/>
        <v>85154.682499999995</v>
      </c>
      <c r="T419" s="57">
        <v>18426602</v>
      </c>
      <c r="U419" s="6">
        <f t="shared" si="96"/>
        <v>18426.601999999999</v>
      </c>
      <c r="V419" s="6">
        <f t="shared" si="97"/>
        <v>66728.080499999996</v>
      </c>
      <c r="W419" s="4">
        <f t="shared" si="98"/>
        <v>1334562</v>
      </c>
      <c r="X419" s="19">
        <f t="shared" si="99"/>
        <v>2310246</v>
      </c>
      <c r="Y419" s="20">
        <v>0</v>
      </c>
      <c r="Z419" s="18">
        <v>0</v>
      </c>
      <c r="AA419" s="4">
        <f t="shared" si="100"/>
        <v>2310246</v>
      </c>
      <c r="AB419" s="20"/>
      <c r="AC419" s="20"/>
      <c r="AD419" s="20"/>
      <c r="AE419" s="20"/>
      <c r="AF419" s="20"/>
      <c r="AG419" s="20"/>
      <c r="AH419" s="53">
        <v>0</v>
      </c>
      <c r="AI419" s="53">
        <v>0</v>
      </c>
      <c r="AJ419" s="22"/>
      <c r="AK419" s="28">
        <f t="shared" si="101"/>
        <v>2310246</v>
      </c>
      <c r="AL419" s="30" t="str">
        <f t="shared" si="102"/>
        <v xml:space="preserve"> </v>
      </c>
      <c r="AM419" s="30" t="str">
        <f t="shared" si="103"/>
        <v xml:space="preserve"> </v>
      </c>
    </row>
    <row r="420" spans="1:39" ht="17.100000000000001" customHeight="1">
      <c r="A420" s="8" t="s">
        <v>12</v>
      </c>
      <c r="B420" s="8" t="s">
        <v>703</v>
      </c>
      <c r="C420" s="8" t="s">
        <v>13</v>
      </c>
      <c r="D420" s="8" t="s">
        <v>706</v>
      </c>
      <c r="E420" s="50">
        <v>3182.57</v>
      </c>
      <c r="F420" s="2">
        <f t="shared" si="104"/>
        <v>5591011.6732000001</v>
      </c>
      <c r="G420" s="56">
        <v>889172.79999999993</v>
      </c>
      <c r="H420" s="55">
        <v>291558</v>
      </c>
      <c r="I420" s="34">
        <f t="shared" si="93"/>
        <v>218668.5</v>
      </c>
      <c r="J420" s="35">
        <v>278185</v>
      </c>
      <c r="K420" s="35">
        <v>165924</v>
      </c>
      <c r="L420" s="35">
        <v>680697</v>
      </c>
      <c r="M420" s="35">
        <v>118856</v>
      </c>
      <c r="N420" s="2">
        <f t="shared" si="94"/>
        <v>2351503.2999999998</v>
      </c>
      <c r="O420" s="4">
        <f t="shared" si="106"/>
        <v>3239508</v>
      </c>
      <c r="P420" s="52">
        <v>1707</v>
      </c>
      <c r="Q420" s="52">
        <v>33</v>
      </c>
      <c r="R420" s="4">
        <f t="shared" si="95"/>
        <v>78300</v>
      </c>
      <c r="S420" s="6">
        <f t="shared" si="105"/>
        <v>267176.75150000001</v>
      </c>
      <c r="T420" s="57">
        <v>56961743</v>
      </c>
      <c r="U420" s="6">
        <f t="shared" si="96"/>
        <v>56961.743000000002</v>
      </c>
      <c r="V420" s="6">
        <f t="shared" si="97"/>
        <v>210215.0085</v>
      </c>
      <c r="W420" s="4">
        <f t="shared" si="98"/>
        <v>4204300</v>
      </c>
      <c r="X420" s="19">
        <f t="shared" si="99"/>
        <v>7522108</v>
      </c>
      <c r="Y420" s="20">
        <v>0</v>
      </c>
      <c r="Z420" s="18">
        <v>0</v>
      </c>
      <c r="AA420" s="4">
        <f t="shared" si="100"/>
        <v>7522108</v>
      </c>
      <c r="AB420" s="20"/>
      <c r="AC420" s="20"/>
      <c r="AD420" s="20"/>
      <c r="AE420" s="20"/>
      <c r="AF420" s="20"/>
      <c r="AG420" s="20"/>
      <c r="AH420" s="53">
        <v>0</v>
      </c>
      <c r="AI420" s="53">
        <v>0</v>
      </c>
      <c r="AJ420" s="22"/>
      <c r="AK420" s="28">
        <f t="shared" si="101"/>
        <v>7522108</v>
      </c>
      <c r="AL420" s="30" t="str">
        <f t="shared" si="102"/>
        <v xml:space="preserve"> </v>
      </c>
      <c r="AM420" s="30" t="str">
        <f t="shared" si="103"/>
        <v xml:space="preserve"> </v>
      </c>
    </row>
    <row r="421" spans="1:39" ht="17.100000000000001" customHeight="1">
      <c r="A421" s="8" t="s">
        <v>12</v>
      </c>
      <c r="B421" s="8" t="s">
        <v>703</v>
      </c>
      <c r="C421" s="8" t="s">
        <v>87</v>
      </c>
      <c r="D421" s="8" t="s">
        <v>707</v>
      </c>
      <c r="E421" s="50">
        <v>4566.46</v>
      </c>
      <c r="F421" s="2">
        <f t="shared" si="104"/>
        <v>8022174.2696000002</v>
      </c>
      <c r="G421" s="56">
        <v>1566571.6199999999</v>
      </c>
      <c r="H421" s="55">
        <v>426482</v>
      </c>
      <c r="I421" s="34">
        <f t="shared" si="93"/>
        <v>319861.5</v>
      </c>
      <c r="J421" s="35">
        <v>406632</v>
      </c>
      <c r="K421" s="35">
        <v>242690</v>
      </c>
      <c r="L421" s="35">
        <v>999450</v>
      </c>
      <c r="M421" s="35">
        <v>12922</v>
      </c>
      <c r="N421" s="2">
        <f t="shared" si="94"/>
        <v>3548127.12</v>
      </c>
      <c r="O421" s="4">
        <f t="shared" si="106"/>
        <v>4474047</v>
      </c>
      <c r="P421" s="52">
        <v>1886</v>
      </c>
      <c r="Q421" s="52">
        <v>33</v>
      </c>
      <c r="R421" s="4">
        <f t="shared" si="95"/>
        <v>86511</v>
      </c>
      <c r="S421" s="6">
        <f t="shared" si="105"/>
        <v>383354.31699999998</v>
      </c>
      <c r="T421" s="57">
        <v>101725430</v>
      </c>
      <c r="U421" s="6">
        <f t="shared" si="96"/>
        <v>101725.43</v>
      </c>
      <c r="V421" s="6">
        <f t="shared" si="97"/>
        <v>281628.88699999999</v>
      </c>
      <c r="W421" s="4">
        <f t="shared" si="98"/>
        <v>5632578</v>
      </c>
      <c r="X421" s="19">
        <f t="shared" si="99"/>
        <v>10193136</v>
      </c>
      <c r="Y421" s="20">
        <v>0</v>
      </c>
      <c r="Z421" s="18">
        <v>0</v>
      </c>
      <c r="AA421" s="4">
        <f t="shared" si="100"/>
        <v>10193136</v>
      </c>
      <c r="AB421" s="20"/>
      <c r="AC421" s="20"/>
      <c r="AD421" s="20"/>
      <c r="AE421" s="20"/>
      <c r="AF421" s="20"/>
      <c r="AG421" s="20"/>
      <c r="AH421" s="53">
        <v>0</v>
      </c>
      <c r="AI421" s="53">
        <v>0</v>
      </c>
      <c r="AJ421" s="22"/>
      <c r="AK421" s="28">
        <f t="shared" si="101"/>
        <v>10193136</v>
      </c>
      <c r="AL421" s="30" t="str">
        <f t="shared" si="102"/>
        <v xml:space="preserve"> </v>
      </c>
      <c r="AM421" s="30" t="str">
        <f t="shared" si="103"/>
        <v xml:space="preserve"> </v>
      </c>
    </row>
    <row r="422" spans="1:39" ht="17.100000000000001" customHeight="1">
      <c r="A422" s="8" t="s">
        <v>12</v>
      </c>
      <c r="B422" s="8" t="s">
        <v>703</v>
      </c>
      <c r="C422" s="8" t="s">
        <v>46</v>
      </c>
      <c r="D422" s="8" t="s">
        <v>708</v>
      </c>
      <c r="E422" s="50">
        <v>1526.44</v>
      </c>
      <c r="F422" s="2">
        <f t="shared" si="104"/>
        <v>2681588.7344</v>
      </c>
      <c r="G422" s="56">
        <v>629559.93000000005</v>
      </c>
      <c r="H422" s="55">
        <v>139759</v>
      </c>
      <c r="I422" s="34">
        <f t="shared" si="93"/>
        <v>104819.25</v>
      </c>
      <c r="J422" s="35">
        <v>133255</v>
      </c>
      <c r="K422" s="35">
        <v>79614</v>
      </c>
      <c r="L422" s="35">
        <v>326856</v>
      </c>
      <c r="M422" s="35">
        <v>56145</v>
      </c>
      <c r="N422" s="2">
        <f t="shared" si="94"/>
        <v>1330249.1800000002</v>
      </c>
      <c r="O422" s="4">
        <f t="shared" si="106"/>
        <v>1351340</v>
      </c>
      <c r="P422" s="52">
        <v>754</v>
      </c>
      <c r="Q422" s="52">
        <v>33</v>
      </c>
      <c r="R422" s="4">
        <f t="shared" si="95"/>
        <v>34586</v>
      </c>
      <c r="S422" s="6">
        <f t="shared" si="105"/>
        <v>128144.63800000001</v>
      </c>
      <c r="T422" s="57">
        <v>39249372</v>
      </c>
      <c r="U422" s="6">
        <f t="shared" si="96"/>
        <v>39249.372000000003</v>
      </c>
      <c r="V422" s="6">
        <f t="shared" si="97"/>
        <v>88895.266000000003</v>
      </c>
      <c r="W422" s="4">
        <f t="shared" si="98"/>
        <v>1777905</v>
      </c>
      <c r="X422" s="19">
        <f t="shared" si="99"/>
        <v>3163831</v>
      </c>
      <c r="Y422" s="20">
        <v>0</v>
      </c>
      <c r="Z422" s="18">
        <v>0</v>
      </c>
      <c r="AA422" s="4">
        <f t="shared" si="100"/>
        <v>3163831</v>
      </c>
      <c r="AB422" s="20"/>
      <c r="AC422" s="20"/>
      <c r="AD422" s="20"/>
      <c r="AE422" s="20"/>
      <c r="AF422" s="20"/>
      <c r="AG422" s="20"/>
      <c r="AH422" s="53">
        <v>0</v>
      </c>
      <c r="AI422" s="53">
        <v>0</v>
      </c>
      <c r="AJ422" s="22"/>
      <c r="AK422" s="28">
        <f t="shared" si="101"/>
        <v>3163831</v>
      </c>
      <c r="AL422" s="30" t="str">
        <f t="shared" si="102"/>
        <v xml:space="preserve"> </v>
      </c>
      <c r="AM422" s="30" t="str">
        <f t="shared" si="103"/>
        <v xml:space="preserve"> </v>
      </c>
    </row>
    <row r="423" spans="1:39" ht="17.100000000000001" customHeight="1">
      <c r="A423" s="8" t="s">
        <v>12</v>
      </c>
      <c r="B423" s="8" t="s">
        <v>703</v>
      </c>
      <c r="C423" s="8" t="s">
        <v>238</v>
      </c>
      <c r="D423" s="8" t="s">
        <v>709</v>
      </c>
      <c r="E423" s="50">
        <v>935.33</v>
      </c>
      <c r="F423" s="2">
        <f t="shared" si="104"/>
        <v>1643150.3308000001</v>
      </c>
      <c r="G423" s="56">
        <v>613610.99</v>
      </c>
      <c r="H423" s="55">
        <v>75765</v>
      </c>
      <c r="I423" s="34">
        <f t="shared" si="93"/>
        <v>56823.75</v>
      </c>
      <c r="J423" s="35">
        <v>72229</v>
      </c>
      <c r="K423" s="35">
        <v>43216</v>
      </c>
      <c r="L423" s="35">
        <v>177388</v>
      </c>
      <c r="M423" s="35">
        <v>121034</v>
      </c>
      <c r="N423" s="2">
        <f t="shared" si="94"/>
        <v>1084301.74</v>
      </c>
      <c r="O423" s="4">
        <f t="shared" si="106"/>
        <v>558849</v>
      </c>
      <c r="P423" s="52">
        <v>385</v>
      </c>
      <c r="Q423" s="52">
        <v>86</v>
      </c>
      <c r="R423" s="4">
        <f t="shared" si="95"/>
        <v>46023</v>
      </c>
      <c r="S423" s="6">
        <f t="shared" si="105"/>
        <v>78520.953500000003</v>
      </c>
      <c r="T423" s="57">
        <v>36498206</v>
      </c>
      <c r="U423" s="6">
        <f t="shared" si="96"/>
        <v>36498.205999999998</v>
      </c>
      <c r="V423" s="6">
        <f t="shared" si="97"/>
        <v>42022.747500000005</v>
      </c>
      <c r="W423" s="4">
        <f t="shared" si="98"/>
        <v>840455</v>
      </c>
      <c r="X423" s="19">
        <f t="shared" si="99"/>
        <v>1445327</v>
      </c>
      <c r="Y423" s="20">
        <v>0</v>
      </c>
      <c r="Z423" s="18">
        <v>0</v>
      </c>
      <c r="AA423" s="4">
        <f t="shared" si="100"/>
        <v>1445327</v>
      </c>
      <c r="AB423" s="20"/>
      <c r="AC423" s="20"/>
      <c r="AD423" s="20"/>
      <c r="AE423" s="20"/>
      <c r="AF423" s="20"/>
      <c r="AG423" s="20"/>
      <c r="AH423" s="53">
        <v>0</v>
      </c>
      <c r="AI423" s="53">
        <v>0</v>
      </c>
      <c r="AJ423" s="22"/>
      <c r="AK423" s="28">
        <f t="shared" si="101"/>
        <v>1445327</v>
      </c>
      <c r="AL423" s="30" t="str">
        <f t="shared" si="102"/>
        <v xml:space="preserve"> </v>
      </c>
      <c r="AM423" s="30" t="str">
        <f t="shared" si="103"/>
        <v xml:space="preserve"> </v>
      </c>
    </row>
    <row r="424" spans="1:39" ht="17.100000000000001" customHeight="1">
      <c r="A424" s="8" t="s">
        <v>12</v>
      </c>
      <c r="B424" s="8" t="s">
        <v>703</v>
      </c>
      <c r="C424" s="8" t="s">
        <v>64</v>
      </c>
      <c r="D424" s="8" t="s">
        <v>710</v>
      </c>
      <c r="E424" s="50">
        <v>588.12</v>
      </c>
      <c r="F424" s="2">
        <f t="shared" si="104"/>
        <v>1033185.6912</v>
      </c>
      <c r="G424" s="56">
        <v>252931.55</v>
      </c>
      <c r="H424" s="55">
        <v>52913</v>
      </c>
      <c r="I424" s="34">
        <f t="shared" si="93"/>
        <v>39684.75</v>
      </c>
      <c r="J424" s="35">
        <v>50436</v>
      </c>
      <c r="K424" s="35">
        <v>30078</v>
      </c>
      <c r="L424" s="35">
        <v>124121</v>
      </c>
      <c r="M424" s="35">
        <v>62251</v>
      </c>
      <c r="N424" s="2">
        <f t="shared" si="94"/>
        <v>559502.30000000005</v>
      </c>
      <c r="O424" s="4">
        <f t="shared" si="106"/>
        <v>473683</v>
      </c>
      <c r="P424" s="52">
        <v>155</v>
      </c>
      <c r="Q424" s="52">
        <v>97</v>
      </c>
      <c r="R424" s="4">
        <f t="shared" si="95"/>
        <v>20899</v>
      </c>
      <c r="S424" s="6">
        <f t="shared" si="105"/>
        <v>49372.673999999999</v>
      </c>
      <c r="T424" s="57">
        <v>14769910</v>
      </c>
      <c r="U424" s="6">
        <f t="shared" si="96"/>
        <v>14769.91</v>
      </c>
      <c r="V424" s="6">
        <f t="shared" si="97"/>
        <v>34602.763999999996</v>
      </c>
      <c r="W424" s="4">
        <f t="shared" si="98"/>
        <v>692055</v>
      </c>
      <c r="X424" s="19">
        <f t="shared" si="99"/>
        <v>1186637</v>
      </c>
      <c r="Y424" s="20">
        <v>0</v>
      </c>
      <c r="Z424" s="18">
        <v>0</v>
      </c>
      <c r="AA424" s="4">
        <f t="shared" si="100"/>
        <v>1186637</v>
      </c>
      <c r="AB424" s="20"/>
      <c r="AC424" s="20"/>
      <c r="AD424" s="20"/>
      <c r="AE424" s="20"/>
      <c r="AF424" s="20"/>
      <c r="AG424" s="20"/>
      <c r="AH424" s="53">
        <v>0</v>
      </c>
      <c r="AI424" s="53">
        <v>0</v>
      </c>
      <c r="AJ424" s="22"/>
      <c r="AK424" s="28">
        <f t="shared" si="101"/>
        <v>1186637</v>
      </c>
      <c r="AL424" s="30" t="str">
        <f t="shared" si="102"/>
        <v xml:space="preserve"> </v>
      </c>
      <c r="AM424" s="30" t="str">
        <f t="shared" si="103"/>
        <v xml:space="preserve"> </v>
      </c>
    </row>
    <row r="425" spans="1:39" ht="17.100000000000001" customHeight="1">
      <c r="A425" s="8" t="s">
        <v>112</v>
      </c>
      <c r="B425" s="8" t="s">
        <v>113</v>
      </c>
      <c r="C425" s="8" t="s">
        <v>142</v>
      </c>
      <c r="D425" s="8" t="s">
        <v>411</v>
      </c>
      <c r="E425" s="50">
        <v>778.29</v>
      </c>
      <c r="F425" s="2">
        <f t="shared" si="104"/>
        <v>1367268.7404</v>
      </c>
      <c r="G425" s="56">
        <v>642609.04</v>
      </c>
      <c r="H425" s="55">
        <v>59124</v>
      </c>
      <c r="I425" s="34">
        <f t="shared" si="93"/>
        <v>44343</v>
      </c>
      <c r="J425" s="35">
        <v>74492</v>
      </c>
      <c r="K425" s="35">
        <v>0</v>
      </c>
      <c r="L425" s="35">
        <v>0</v>
      </c>
      <c r="M425" s="35">
        <v>6843</v>
      </c>
      <c r="N425" s="2">
        <f t="shared" si="94"/>
        <v>768287.04</v>
      </c>
      <c r="O425" s="4">
        <f t="shared" si="106"/>
        <v>598982</v>
      </c>
      <c r="P425" s="52">
        <v>373</v>
      </c>
      <c r="Q425" s="52">
        <v>33</v>
      </c>
      <c r="R425" s="4">
        <f t="shared" si="95"/>
        <v>17110</v>
      </c>
      <c r="S425" s="6">
        <f t="shared" si="105"/>
        <v>65337.445500000002</v>
      </c>
      <c r="T425" s="57">
        <v>41512212</v>
      </c>
      <c r="U425" s="6">
        <f t="shared" si="96"/>
        <v>41512.212</v>
      </c>
      <c r="V425" s="6">
        <f t="shared" si="97"/>
        <v>23825.233500000002</v>
      </c>
      <c r="W425" s="4">
        <f t="shared" si="98"/>
        <v>476505</v>
      </c>
      <c r="X425" s="19">
        <f t="shared" si="99"/>
        <v>1092597</v>
      </c>
      <c r="Y425" s="20">
        <v>0</v>
      </c>
      <c r="Z425" s="18">
        <v>0</v>
      </c>
      <c r="AA425" s="4">
        <f t="shared" si="100"/>
        <v>1092597</v>
      </c>
      <c r="AB425" s="20"/>
      <c r="AC425" s="20"/>
      <c r="AD425" s="20"/>
      <c r="AE425" s="20"/>
      <c r="AF425" s="20"/>
      <c r="AG425" s="20"/>
      <c r="AH425" s="53">
        <v>0</v>
      </c>
      <c r="AI425" s="53">
        <v>0</v>
      </c>
      <c r="AJ425" s="22"/>
      <c r="AK425" s="28">
        <f t="shared" si="101"/>
        <v>1092597</v>
      </c>
      <c r="AL425" s="30" t="str">
        <f t="shared" si="102"/>
        <v xml:space="preserve"> </v>
      </c>
      <c r="AM425" s="30" t="str">
        <f t="shared" si="103"/>
        <v xml:space="preserve"> </v>
      </c>
    </row>
    <row r="426" spans="1:39" ht="17.100000000000001" customHeight="1">
      <c r="A426" s="8" t="s">
        <v>112</v>
      </c>
      <c r="B426" s="8" t="s">
        <v>113</v>
      </c>
      <c r="C426" s="8" t="s">
        <v>41</v>
      </c>
      <c r="D426" s="8" t="s">
        <v>712</v>
      </c>
      <c r="E426" s="50">
        <v>505.47</v>
      </c>
      <c r="F426" s="2">
        <f t="shared" si="104"/>
        <v>887989.47720000008</v>
      </c>
      <c r="G426" s="56">
        <v>53054.15</v>
      </c>
      <c r="H426" s="55">
        <v>33656</v>
      </c>
      <c r="I426" s="34">
        <f t="shared" si="93"/>
        <v>25242</v>
      </c>
      <c r="J426" s="35">
        <v>42403</v>
      </c>
      <c r="K426" s="35">
        <v>0</v>
      </c>
      <c r="L426" s="35">
        <v>0</v>
      </c>
      <c r="M426" s="35">
        <v>211</v>
      </c>
      <c r="N426" s="2">
        <f t="shared" si="94"/>
        <v>120910.15</v>
      </c>
      <c r="O426" s="4">
        <f t="shared" si="106"/>
        <v>767079</v>
      </c>
      <c r="P426" s="52">
        <v>0</v>
      </c>
      <c r="Q426" s="52">
        <v>0</v>
      </c>
      <c r="R426" s="4">
        <f t="shared" si="95"/>
        <v>0</v>
      </c>
      <c r="S426" s="6">
        <f t="shared" si="105"/>
        <v>42434.2065</v>
      </c>
      <c r="T426" s="57">
        <v>3425058</v>
      </c>
      <c r="U426" s="6">
        <f t="shared" si="96"/>
        <v>3425.058</v>
      </c>
      <c r="V426" s="6">
        <f t="shared" si="97"/>
        <v>39009.148500000003</v>
      </c>
      <c r="W426" s="4">
        <f t="shared" si="98"/>
        <v>780183</v>
      </c>
      <c r="X426" s="19">
        <f t="shared" si="99"/>
        <v>1547262</v>
      </c>
      <c r="Y426" s="20">
        <v>0</v>
      </c>
      <c r="Z426" s="18">
        <v>0</v>
      </c>
      <c r="AA426" s="4">
        <f t="shared" si="100"/>
        <v>1547262</v>
      </c>
      <c r="AB426" s="20"/>
      <c r="AC426" s="20"/>
      <c r="AD426" s="20"/>
      <c r="AE426" s="20"/>
      <c r="AF426" s="20"/>
      <c r="AG426" s="20"/>
      <c r="AH426" s="53">
        <v>0</v>
      </c>
      <c r="AI426" s="53">
        <v>0</v>
      </c>
      <c r="AJ426" s="22"/>
      <c r="AK426" s="28">
        <f t="shared" si="101"/>
        <v>1547262</v>
      </c>
      <c r="AL426" s="30" t="str">
        <f t="shared" si="102"/>
        <v xml:space="preserve"> </v>
      </c>
      <c r="AM426" s="30" t="str">
        <f t="shared" si="103"/>
        <v xml:space="preserve"> </v>
      </c>
    </row>
    <row r="427" spans="1:39" ht="17.100000000000001" customHeight="1">
      <c r="A427" s="8" t="s">
        <v>112</v>
      </c>
      <c r="B427" s="8" t="s">
        <v>113</v>
      </c>
      <c r="C427" s="8" t="s">
        <v>206</v>
      </c>
      <c r="D427" s="8" t="s">
        <v>713</v>
      </c>
      <c r="E427" s="50">
        <v>613.22</v>
      </c>
      <c r="F427" s="2">
        <f t="shared" si="104"/>
        <v>1077280.3672</v>
      </c>
      <c r="G427" s="56">
        <v>168262.51</v>
      </c>
      <c r="H427" s="55">
        <v>48188</v>
      </c>
      <c r="I427" s="34">
        <f t="shared" si="93"/>
        <v>36141</v>
      </c>
      <c r="J427" s="35">
        <v>60713</v>
      </c>
      <c r="K427" s="35">
        <v>0</v>
      </c>
      <c r="L427" s="35">
        <v>0</v>
      </c>
      <c r="M427" s="35">
        <v>13145</v>
      </c>
      <c r="N427" s="2">
        <f t="shared" si="94"/>
        <v>278261.51</v>
      </c>
      <c r="O427" s="4">
        <f t="shared" si="106"/>
        <v>799019</v>
      </c>
      <c r="P427" s="52">
        <v>313</v>
      </c>
      <c r="Q427" s="52">
        <v>33</v>
      </c>
      <c r="R427" s="4">
        <f t="shared" si="95"/>
        <v>14357</v>
      </c>
      <c r="S427" s="6">
        <f t="shared" si="105"/>
        <v>51479.819000000003</v>
      </c>
      <c r="T427" s="57">
        <v>10669785</v>
      </c>
      <c r="U427" s="6">
        <f t="shared" si="96"/>
        <v>10669.785</v>
      </c>
      <c r="V427" s="6">
        <f t="shared" si="97"/>
        <v>40810.034</v>
      </c>
      <c r="W427" s="4">
        <f t="shared" si="98"/>
        <v>816201</v>
      </c>
      <c r="X427" s="19">
        <f t="shared" si="99"/>
        <v>1629577</v>
      </c>
      <c r="Y427" s="20">
        <v>0</v>
      </c>
      <c r="Z427" s="18">
        <v>0</v>
      </c>
      <c r="AA427" s="4">
        <f t="shared" si="100"/>
        <v>1629577</v>
      </c>
      <c r="AB427" s="20"/>
      <c r="AC427" s="20"/>
      <c r="AD427" s="20"/>
      <c r="AE427" s="20"/>
      <c r="AF427" s="20"/>
      <c r="AG427" s="20"/>
      <c r="AH427" s="53">
        <v>0</v>
      </c>
      <c r="AI427" s="53">
        <v>0</v>
      </c>
      <c r="AJ427" s="22"/>
      <c r="AK427" s="28">
        <f t="shared" si="101"/>
        <v>1629577</v>
      </c>
      <c r="AL427" s="30" t="str">
        <f t="shared" si="102"/>
        <v xml:space="preserve"> </v>
      </c>
      <c r="AM427" s="30" t="str">
        <f t="shared" si="103"/>
        <v xml:space="preserve"> </v>
      </c>
    </row>
    <row r="428" spans="1:39" ht="17.100000000000001" customHeight="1">
      <c r="A428" s="8" t="s">
        <v>112</v>
      </c>
      <c r="B428" s="8" t="s">
        <v>113</v>
      </c>
      <c r="C428" s="8" t="s">
        <v>51</v>
      </c>
      <c r="D428" s="8" t="s">
        <v>714</v>
      </c>
      <c r="E428" s="50">
        <v>2922.04</v>
      </c>
      <c r="F428" s="2">
        <f t="shared" si="104"/>
        <v>5133322.9903999995</v>
      </c>
      <c r="G428" s="56">
        <v>793688.5</v>
      </c>
      <c r="H428" s="55">
        <v>218638</v>
      </c>
      <c r="I428" s="34">
        <f t="shared" si="93"/>
        <v>163978.5</v>
      </c>
      <c r="J428" s="35">
        <v>275093</v>
      </c>
      <c r="K428" s="35">
        <v>59310</v>
      </c>
      <c r="L428" s="35">
        <v>677483</v>
      </c>
      <c r="M428" s="35">
        <v>71218</v>
      </c>
      <c r="N428" s="2">
        <f t="shared" si="94"/>
        <v>2040771</v>
      </c>
      <c r="O428" s="4">
        <f t="shared" si="106"/>
        <v>3092552</v>
      </c>
      <c r="P428" s="52">
        <v>1203</v>
      </c>
      <c r="Q428" s="52">
        <v>33</v>
      </c>
      <c r="R428" s="4">
        <f t="shared" si="95"/>
        <v>55182</v>
      </c>
      <c r="S428" s="6">
        <f t="shared" si="105"/>
        <v>245305.258</v>
      </c>
      <c r="T428" s="57">
        <v>50043419</v>
      </c>
      <c r="U428" s="6">
        <f t="shared" si="96"/>
        <v>50043.419000000002</v>
      </c>
      <c r="V428" s="6">
        <f t="shared" si="97"/>
        <v>195261.83900000001</v>
      </c>
      <c r="W428" s="4">
        <f t="shared" si="98"/>
        <v>3905237</v>
      </c>
      <c r="X428" s="19">
        <f t="shared" si="99"/>
        <v>7052971</v>
      </c>
      <c r="Y428" s="20">
        <v>0</v>
      </c>
      <c r="Z428" s="18">
        <v>0</v>
      </c>
      <c r="AA428" s="4">
        <f t="shared" si="100"/>
        <v>7052971</v>
      </c>
      <c r="AB428" s="20"/>
      <c r="AC428" s="20"/>
      <c r="AD428" s="20"/>
      <c r="AE428" s="20"/>
      <c r="AF428" s="20"/>
      <c r="AG428" s="20"/>
      <c r="AH428" s="53">
        <v>0</v>
      </c>
      <c r="AI428" s="53">
        <v>0</v>
      </c>
      <c r="AJ428" s="22"/>
      <c r="AK428" s="28">
        <f t="shared" si="101"/>
        <v>7052971</v>
      </c>
      <c r="AL428" s="30" t="str">
        <f t="shared" si="102"/>
        <v xml:space="preserve"> </v>
      </c>
      <c r="AM428" s="30" t="str">
        <f t="shared" si="103"/>
        <v xml:space="preserve"> </v>
      </c>
    </row>
    <row r="429" spans="1:39" ht="17.100000000000001" customHeight="1">
      <c r="A429" s="8" t="s">
        <v>112</v>
      </c>
      <c r="B429" s="8" t="s">
        <v>113</v>
      </c>
      <c r="C429" s="8" t="s">
        <v>190</v>
      </c>
      <c r="D429" s="8" t="s">
        <v>715</v>
      </c>
      <c r="E429" s="50">
        <v>1239.78</v>
      </c>
      <c r="F429" s="2">
        <f t="shared" si="104"/>
        <v>2177995.9128</v>
      </c>
      <c r="G429" s="56">
        <v>262376.99</v>
      </c>
      <c r="H429" s="55">
        <v>97585</v>
      </c>
      <c r="I429" s="34">
        <f t="shared" si="93"/>
        <v>73188.75</v>
      </c>
      <c r="J429" s="35">
        <v>122950</v>
      </c>
      <c r="K429" s="35">
        <v>26397</v>
      </c>
      <c r="L429" s="35">
        <v>299288</v>
      </c>
      <c r="M429" s="35">
        <v>39934</v>
      </c>
      <c r="N429" s="2">
        <f t="shared" si="94"/>
        <v>824134.74</v>
      </c>
      <c r="O429" s="4">
        <f t="shared" si="106"/>
        <v>1353861</v>
      </c>
      <c r="P429" s="52">
        <v>704</v>
      </c>
      <c r="Q429" s="52">
        <v>33</v>
      </c>
      <c r="R429" s="4">
        <f t="shared" si="95"/>
        <v>32292</v>
      </c>
      <c r="S429" s="6">
        <f t="shared" si="105"/>
        <v>104079.531</v>
      </c>
      <c r="T429" s="57">
        <v>16585145</v>
      </c>
      <c r="U429" s="6">
        <f t="shared" si="96"/>
        <v>16585.145</v>
      </c>
      <c r="V429" s="6">
        <f t="shared" si="97"/>
        <v>87494.385999999999</v>
      </c>
      <c r="W429" s="4">
        <f t="shared" si="98"/>
        <v>1749888</v>
      </c>
      <c r="X429" s="19">
        <f t="shared" si="99"/>
        <v>3136041</v>
      </c>
      <c r="Y429" s="20">
        <v>0</v>
      </c>
      <c r="Z429" s="18">
        <v>0</v>
      </c>
      <c r="AA429" s="4">
        <f t="shared" si="100"/>
        <v>3136041</v>
      </c>
      <c r="AB429" s="20"/>
      <c r="AC429" s="20"/>
      <c r="AD429" s="20"/>
      <c r="AE429" s="20"/>
      <c r="AF429" s="20"/>
      <c r="AG429" s="20"/>
      <c r="AH429" s="53">
        <v>0</v>
      </c>
      <c r="AI429" s="53">
        <v>0</v>
      </c>
      <c r="AJ429" s="22"/>
      <c r="AK429" s="28">
        <f t="shared" si="101"/>
        <v>3136041</v>
      </c>
      <c r="AL429" s="30" t="str">
        <f t="shared" si="102"/>
        <v xml:space="preserve"> </v>
      </c>
      <c r="AM429" s="30" t="str">
        <f t="shared" si="103"/>
        <v xml:space="preserve"> </v>
      </c>
    </row>
    <row r="430" spans="1:39" ht="17.100000000000001" customHeight="1">
      <c r="A430" s="8" t="s">
        <v>112</v>
      </c>
      <c r="B430" s="8" t="s">
        <v>113</v>
      </c>
      <c r="C430" s="8" t="s">
        <v>96</v>
      </c>
      <c r="D430" s="8" t="s">
        <v>716</v>
      </c>
      <c r="E430" s="50">
        <v>2062.13</v>
      </c>
      <c r="F430" s="2">
        <f t="shared" si="104"/>
        <v>3622667.4988000002</v>
      </c>
      <c r="G430" s="56">
        <v>434087.81</v>
      </c>
      <c r="H430" s="55">
        <v>164488</v>
      </c>
      <c r="I430" s="34">
        <f t="shared" si="93"/>
        <v>123366</v>
      </c>
      <c r="J430" s="35">
        <v>206999</v>
      </c>
      <c r="K430" s="35">
        <v>44562</v>
      </c>
      <c r="L430" s="35">
        <v>507492</v>
      </c>
      <c r="M430" s="35">
        <v>65497</v>
      </c>
      <c r="N430" s="2">
        <f t="shared" si="94"/>
        <v>1382003.81</v>
      </c>
      <c r="O430" s="4">
        <f t="shared" si="106"/>
        <v>2240664</v>
      </c>
      <c r="P430" s="52">
        <v>1130</v>
      </c>
      <c r="Q430" s="52">
        <v>33</v>
      </c>
      <c r="R430" s="4">
        <f t="shared" si="95"/>
        <v>51833</v>
      </c>
      <c r="S430" s="6">
        <f t="shared" si="105"/>
        <v>173115.81349999999</v>
      </c>
      <c r="T430" s="57">
        <v>27526177</v>
      </c>
      <c r="U430" s="6">
        <f t="shared" si="96"/>
        <v>27526.177</v>
      </c>
      <c r="V430" s="6">
        <f t="shared" si="97"/>
        <v>145589.63649999999</v>
      </c>
      <c r="W430" s="4">
        <f t="shared" si="98"/>
        <v>2911793</v>
      </c>
      <c r="X430" s="19">
        <f t="shared" si="99"/>
        <v>5204290</v>
      </c>
      <c r="Y430" s="20">
        <v>0</v>
      </c>
      <c r="Z430" s="18">
        <v>0</v>
      </c>
      <c r="AA430" s="4">
        <f t="shared" si="100"/>
        <v>5204290</v>
      </c>
      <c r="AB430" s="20"/>
      <c r="AC430" s="20"/>
      <c r="AD430" s="20"/>
      <c r="AE430" s="20"/>
      <c r="AF430" s="20"/>
      <c r="AG430" s="20"/>
      <c r="AH430" s="53">
        <v>0</v>
      </c>
      <c r="AI430" s="53">
        <v>0</v>
      </c>
      <c r="AJ430" s="22"/>
      <c r="AK430" s="28">
        <f t="shared" si="101"/>
        <v>5204290</v>
      </c>
      <c r="AL430" s="30" t="str">
        <f t="shared" si="102"/>
        <v xml:space="preserve"> </v>
      </c>
      <c r="AM430" s="30" t="str">
        <f t="shared" si="103"/>
        <v xml:space="preserve"> </v>
      </c>
    </row>
    <row r="431" spans="1:39" ht="17.100000000000001" customHeight="1">
      <c r="A431" s="8" t="s">
        <v>112</v>
      </c>
      <c r="B431" s="8" t="s">
        <v>113</v>
      </c>
      <c r="C431" s="8" t="s">
        <v>207</v>
      </c>
      <c r="D431" s="8" t="s">
        <v>717</v>
      </c>
      <c r="E431" s="50">
        <v>480.51</v>
      </c>
      <c r="F431" s="2">
        <f t="shared" si="104"/>
        <v>844140.7476</v>
      </c>
      <c r="G431" s="56">
        <v>156922.67000000001</v>
      </c>
      <c r="H431" s="55">
        <v>33098</v>
      </c>
      <c r="I431" s="34">
        <f t="shared" si="93"/>
        <v>24823.5</v>
      </c>
      <c r="J431" s="35">
        <v>41630</v>
      </c>
      <c r="K431" s="35">
        <v>9001</v>
      </c>
      <c r="L431" s="35">
        <v>103078</v>
      </c>
      <c r="M431" s="35">
        <v>74565</v>
      </c>
      <c r="N431" s="2">
        <f t="shared" si="94"/>
        <v>410020.17000000004</v>
      </c>
      <c r="O431" s="4">
        <f t="shared" si="106"/>
        <v>434121</v>
      </c>
      <c r="P431" s="52">
        <v>251</v>
      </c>
      <c r="Q431" s="52">
        <v>75</v>
      </c>
      <c r="R431" s="4">
        <f t="shared" si="95"/>
        <v>26167</v>
      </c>
      <c r="S431" s="6">
        <f t="shared" si="105"/>
        <v>40338.8145</v>
      </c>
      <c r="T431" s="57">
        <v>9844584</v>
      </c>
      <c r="U431" s="6">
        <f t="shared" si="96"/>
        <v>9844.5840000000007</v>
      </c>
      <c r="V431" s="6">
        <f t="shared" si="97"/>
        <v>30494.230499999998</v>
      </c>
      <c r="W431" s="4">
        <f t="shared" si="98"/>
        <v>609885</v>
      </c>
      <c r="X431" s="19">
        <f t="shared" si="99"/>
        <v>1070173</v>
      </c>
      <c r="Y431" s="20">
        <v>0</v>
      </c>
      <c r="Z431" s="18">
        <v>0</v>
      </c>
      <c r="AA431" s="4">
        <f t="shared" si="100"/>
        <v>1070173</v>
      </c>
      <c r="AB431" s="20"/>
      <c r="AC431" s="20"/>
      <c r="AD431" s="20"/>
      <c r="AE431" s="20"/>
      <c r="AF431" s="20"/>
      <c r="AG431" s="20"/>
      <c r="AH431" s="53">
        <v>0</v>
      </c>
      <c r="AI431" s="53">
        <v>0</v>
      </c>
      <c r="AJ431" s="22"/>
      <c r="AK431" s="28">
        <f t="shared" si="101"/>
        <v>1070173</v>
      </c>
      <c r="AL431" s="30" t="str">
        <f t="shared" si="102"/>
        <v xml:space="preserve"> </v>
      </c>
      <c r="AM431" s="30" t="str">
        <f t="shared" si="103"/>
        <v xml:space="preserve"> </v>
      </c>
    </row>
    <row r="432" spans="1:39" ht="17.100000000000001" customHeight="1">
      <c r="A432" s="8" t="s">
        <v>112</v>
      </c>
      <c r="B432" s="8" t="s">
        <v>113</v>
      </c>
      <c r="C432" s="8" t="s">
        <v>222</v>
      </c>
      <c r="D432" s="8" t="s">
        <v>718</v>
      </c>
      <c r="E432" s="50">
        <v>478.38</v>
      </c>
      <c r="F432" s="2">
        <f t="shared" si="104"/>
        <v>840398.84880000004</v>
      </c>
      <c r="G432" s="56">
        <v>108136</v>
      </c>
      <c r="H432" s="55">
        <v>33177</v>
      </c>
      <c r="I432" s="34">
        <f t="shared" si="93"/>
        <v>24882.75</v>
      </c>
      <c r="J432" s="35">
        <v>41801</v>
      </c>
      <c r="K432" s="35">
        <v>8948</v>
      </c>
      <c r="L432" s="35">
        <v>100920</v>
      </c>
      <c r="M432" s="35">
        <v>35412</v>
      </c>
      <c r="N432" s="2">
        <f t="shared" si="94"/>
        <v>320099.75</v>
      </c>
      <c r="O432" s="4">
        <f t="shared" si="106"/>
        <v>520299</v>
      </c>
      <c r="P432" s="52">
        <v>165</v>
      </c>
      <c r="Q432" s="52">
        <v>59</v>
      </c>
      <c r="R432" s="4">
        <f t="shared" si="95"/>
        <v>13532</v>
      </c>
      <c r="S432" s="6">
        <f t="shared" si="105"/>
        <v>40160.000999999997</v>
      </c>
      <c r="T432" s="57">
        <v>6809572</v>
      </c>
      <c r="U432" s="6">
        <f t="shared" si="96"/>
        <v>6809.5720000000001</v>
      </c>
      <c r="V432" s="6">
        <f t="shared" si="97"/>
        <v>33350.428999999996</v>
      </c>
      <c r="W432" s="4">
        <f t="shared" si="98"/>
        <v>667009</v>
      </c>
      <c r="X432" s="19">
        <f t="shared" si="99"/>
        <v>1200840</v>
      </c>
      <c r="Y432" s="20">
        <v>0</v>
      </c>
      <c r="Z432" s="18">
        <v>0</v>
      </c>
      <c r="AA432" s="4">
        <f t="shared" si="100"/>
        <v>1200840</v>
      </c>
      <c r="AB432" s="20"/>
      <c r="AC432" s="20"/>
      <c r="AD432" s="20"/>
      <c r="AE432" s="20"/>
      <c r="AF432" s="20"/>
      <c r="AG432" s="20"/>
      <c r="AH432" s="53">
        <v>0</v>
      </c>
      <c r="AI432" s="53">
        <v>0</v>
      </c>
      <c r="AJ432" s="22"/>
      <c r="AK432" s="28">
        <f t="shared" si="101"/>
        <v>1200840</v>
      </c>
      <c r="AL432" s="30" t="str">
        <f t="shared" si="102"/>
        <v xml:space="preserve"> </v>
      </c>
      <c r="AM432" s="30" t="str">
        <f t="shared" si="103"/>
        <v xml:space="preserve"> </v>
      </c>
    </row>
    <row r="433" spans="1:39" ht="17.100000000000001" customHeight="1">
      <c r="A433" s="8" t="s">
        <v>112</v>
      </c>
      <c r="B433" s="8" t="s">
        <v>113</v>
      </c>
      <c r="C433" s="8" t="s">
        <v>114</v>
      </c>
      <c r="D433" s="8" t="s">
        <v>711</v>
      </c>
      <c r="E433" s="50">
        <v>1164.44</v>
      </c>
      <c r="F433" s="2">
        <f t="shared" si="104"/>
        <v>2045641.6144000001</v>
      </c>
      <c r="G433" s="56">
        <v>618042.56000000006</v>
      </c>
      <c r="H433" s="55">
        <v>75052</v>
      </c>
      <c r="I433" s="34">
        <f t="shared" si="93"/>
        <v>56289</v>
      </c>
      <c r="J433" s="35">
        <v>94560</v>
      </c>
      <c r="K433" s="35">
        <v>0</v>
      </c>
      <c r="L433" s="35">
        <v>0</v>
      </c>
      <c r="M433" s="35">
        <v>53925</v>
      </c>
      <c r="N433" s="2">
        <f t="shared" si="94"/>
        <v>822816.56</v>
      </c>
      <c r="O433" s="4">
        <f t="shared" si="106"/>
        <v>1222825</v>
      </c>
      <c r="P433" s="52">
        <v>672</v>
      </c>
      <c r="Q433" s="52">
        <v>33</v>
      </c>
      <c r="R433" s="4">
        <f t="shared" si="95"/>
        <v>30825</v>
      </c>
      <c r="S433" s="6">
        <f t="shared" si="105"/>
        <v>97754.737999999998</v>
      </c>
      <c r="T433" s="57">
        <v>40660695</v>
      </c>
      <c r="U433" s="6">
        <f t="shared" si="96"/>
        <v>40660.695</v>
      </c>
      <c r="V433" s="6">
        <f t="shared" si="97"/>
        <v>57094.042999999998</v>
      </c>
      <c r="W433" s="4">
        <f t="shared" si="98"/>
        <v>1141881</v>
      </c>
      <c r="X433" s="19">
        <f t="shared" si="99"/>
        <v>2395531</v>
      </c>
      <c r="Y433" s="20">
        <v>0</v>
      </c>
      <c r="Z433" s="18">
        <v>0</v>
      </c>
      <c r="AA433" s="4">
        <f t="shared" si="100"/>
        <v>2395531</v>
      </c>
      <c r="AB433" s="20"/>
      <c r="AC433" s="20"/>
      <c r="AD433" s="20"/>
      <c r="AE433" s="20"/>
      <c r="AF433" s="20"/>
      <c r="AG433" s="20"/>
      <c r="AH433" s="53">
        <v>0</v>
      </c>
      <c r="AI433" s="53">
        <v>0</v>
      </c>
      <c r="AJ433" s="22"/>
      <c r="AK433" s="28">
        <f t="shared" si="101"/>
        <v>2395531</v>
      </c>
      <c r="AL433" s="30" t="str">
        <f t="shared" si="102"/>
        <v xml:space="preserve"> </v>
      </c>
      <c r="AM433" s="30" t="str">
        <f t="shared" si="103"/>
        <v xml:space="preserve"> </v>
      </c>
    </row>
    <row r="434" spans="1:39" ht="17.100000000000001" customHeight="1">
      <c r="A434" s="8" t="s">
        <v>112</v>
      </c>
      <c r="B434" s="8" t="s">
        <v>113</v>
      </c>
      <c r="C434" s="8" t="s">
        <v>231</v>
      </c>
      <c r="D434" s="8" t="s">
        <v>719</v>
      </c>
      <c r="E434" s="50">
        <v>3404.61</v>
      </c>
      <c r="F434" s="2">
        <f t="shared" si="104"/>
        <v>5981082.6636000006</v>
      </c>
      <c r="G434" s="56">
        <v>502191.28</v>
      </c>
      <c r="H434" s="55">
        <v>264582</v>
      </c>
      <c r="I434" s="34">
        <f t="shared" si="93"/>
        <v>198436.5</v>
      </c>
      <c r="J434" s="35">
        <v>332930</v>
      </c>
      <c r="K434" s="35">
        <v>71728</v>
      </c>
      <c r="L434" s="35">
        <v>820237</v>
      </c>
      <c r="M434" s="35">
        <v>112899</v>
      </c>
      <c r="N434" s="2">
        <f t="shared" si="94"/>
        <v>2038421.78</v>
      </c>
      <c r="O434" s="4">
        <f t="shared" si="106"/>
        <v>3942661</v>
      </c>
      <c r="P434" s="52">
        <v>1625</v>
      </c>
      <c r="Q434" s="52">
        <v>33</v>
      </c>
      <c r="R434" s="4">
        <f t="shared" si="95"/>
        <v>74539</v>
      </c>
      <c r="S434" s="6">
        <f t="shared" si="105"/>
        <v>285817.00949999999</v>
      </c>
      <c r="T434" s="57">
        <v>31966345</v>
      </c>
      <c r="U434" s="6">
        <f t="shared" si="96"/>
        <v>31966.345000000001</v>
      </c>
      <c r="V434" s="6">
        <f t="shared" si="97"/>
        <v>253850.66449999998</v>
      </c>
      <c r="W434" s="4">
        <f t="shared" si="98"/>
        <v>5077013</v>
      </c>
      <c r="X434" s="19">
        <f t="shared" si="99"/>
        <v>9094213</v>
      </c>
      <c r="Y434" s="20">
        <v>0</v>
      </c>
      <c r="Z434" s="18">
        <v>0</v>
      </c>
      <c r="AA434" s="4">
        <f t="shared" si="100"/>
        <v>9094213</v>
      </c>
      <c r="AB434" s="20"/>
      <c r="AC434" s="20"/>
      <c r="AD434" s="20"/>
      <c r="AE434" s="20"/>
      <c r="AF434" s="20"/>
      <c r="AG434" s="20"/>
      <c r="AH434" s="53">
        <v>0</v>
      </c>
      <c r="AI434" s="53">
        <v>0</v>
      </c>
      <c r="AJ434" s="22"/>
      <c r="AK434" s="28">
        <f t="shared" si="101"/>
        <v>9094213</v>
      </c>
      <c r="AL434" s="30" t="str">
        <f t="shared" si="102"/>
        <v xml:space="preserve"> </v>
      </c>
      <c r="AM434" s="30" t="str">
        <f t="shared" si="103"/>
        <v xml:space="preserve"> </v>
      </c>
    </row>
    <row r="435" spans="1:39" ht="17.100000000000001" customHeight="1">
      <c r="A435" s="8" t="s">
        <v>112</v>
      </c>
      <c r="B435" s="8" t="s">
        <v>113</v>
      </c>
      <c r="C435" s="8" t="s">
        <v>77</v>
      </c>
      <c r="D435" s="8" t="s">
        <v>720</v>
      </c>
      <c r="E435" s="50">
        <v>6718.92</v>
      </c>
      <c r="F435" s="2">
        <f t="shared" si="104"/>
        <v>11803529.8992</v>
      </c>
      <c r="G435" s="56">
        <v>1766500.27</v>
      </c>
      <c r="H435" s="55">
        <v>470731</v>
      </c>
      <c r="I435" s="34">
        <f t="shared" si="93"/>
        <v>353048.25</v>
      </c>
      <c r="J435" s="35">
        <v>592505</v>
      </c>
      <c r="K435" s="35">
        <v>127342</v>
      </c>
      <c r="L435" s="35">
        <v>1452789</v>
      </c>
      <c r="M435" s="35">
        <v>1377</v>
      </c>
      <c r="N435" s="2">
        <f t="shared" si="94"/>
        <v>4293561.5199999996</v>
      </c>
      <c r="O435" s="4">
        <f t="shared" si="106"/>
        <v>7509968</v>
      </c>
      <c r="P435" s="52">
        <v>2196</v>
      </c>
      <c r="Q435" s="52">
        <v>33</v>
      </c>
      <c r="R435" s="4">
        <f t="shared" si="95"/>
        <v>100731</v>
      </c>
      <c r="S435" s="6">
        <f t="shared" si="105"/>
        <v>564053.33400000003</v>
      </c>
      <c r="T435" s="57">
        <v>115382121</v>
      </c>
      <c r="U435" s="6">
        <f t="shared" si="96"/>
        <v>115382.121</v>
      </c>
      <c r="V435" s="6">
        <f t="shared" si="97"/>
        <v>448671.21300000005</v>
      </c>
      <c r="W435" s="4">
        <f t="shared" si="98"/>
        <v>8973424</v>
      </c>
      <c r="X435" s="19">
        <f t="shared" si="99"/>
        <v>16584123</v>
      </c>
      <c r="Y435" s="20">
        <v>0</v>
      </c>
      <c r="Z435" s="18">
        <v>0</v>
      </c>
      <c r="AA435" s="4">
        <f t="shared" si="100"/>
        <v>16584123</v>
      </c>
      <c r="AB435" s="20"/>
      <c r="AC435" s="20"/>
      <c r="AD435" s="20"/>
      <c r="AE435" s="20"/>
      <c r="AF435" s="20"/>
      <c r="AG435" s="20"/>
      <c r="AH435" s="53">
        <v>0</v>
      </c>
      <c r="AI435" s="53">
        <v>0</v>
      </c>
      <c r="AJ435" s="22"/>
      <c r="AK435" s="28">
        <f t="shared" si="101"/>
        <v>16584123</v>
      </c>
      <c r="AL435" s="30" t="str">
        <f t="shared" si="102"/>
        <v xml:space="preserve"> </v>
      </c>
      <c r="AM435" s="30" t="str">
        <f t="shared" si="103"/>
        <v xml:space="preserve"> </v>
      </c>
    </row>
    <row r="436" spans="1:39" ht="17.100000000000001" customHeight="1">
      <c r="A436" s="8" t="s">
        <v>112</v>
      </c>
      <c r="B436" s="8" t="s">
        <v>113</v>
      </c>
      <c r="C436" s="8" t="s">
        <v>22</v>
      </c>
      <c r="D436" s="8" t="s">
        <v>721</v>
      </c>
      <c r="E436" s="50">
        <v>510.9</v>
      </c>
      <c r="F436" s="2">
        <f t="shared" si="104"/>
        <v>897528.68400000001</v>
      </c>
      <c r="G436" s="56">
        <v>93901.54</v>
      </c>
      <c r="H436" s="55">
        <v>34386</v>
      </c>
      <c r="I436" s="34">
        <f t="shared" si="93"/>
        <v>25789.5</v>
      </c>
      <c r="J436" s="35">
        <v>43313</v>
      </c>
      <c r="K436" s="35">
        <v>9253</v>
      </c>
      <c r="L436" s="35">
        <v>104802</v>
      </c>
      <c r="M436" s="35">
        <v>29886</v>
      </c>
      <c r="N436" s="2">
        <f t="shared" si="94"/>
        <v>306945.03999999998</v>
      </c>
      <c r="O436" s="4">
        <f t="shared" si="106"/>
        <v>590584</v>
      </c>
      <c r="P436" s="52">
        <v>211</v>
      </c>
      <c r="Q436" s="52">
        <v>73</v>
      </c>
      <c r="R436" s="4">
        <f t="shared" si="95"/>
        <v>21410</v>
      </c>
      <c r="S436" s="6">
        <f t="shared" si="105"/>
        <v>42890.055</v>
      </c>
      <c r="T436" s="57">
        <v>5806714</v>
      </c>
      <c r="U436" s="6">
        <f t="shared" si="96"/>
        <v>5806.7139999999999</v>
      </c>
      <c r="V436" s="6">
        <f t="shared" si="97"/>
        <v>37083.341</v>
      </c>
      <c r="W436" s="4">
        <f t="shared" si="98"/>
        <v>741667</v>
      </c>
      <c r="X436" s="19">
        <f t="shared" si="99"/>
        <v>1353661</v>
      </c>
      <c r="Y436" s="20">
        <v>0</v>
      </c>
      <c r="Z436" s="18">
        <v>0</v>
      </c>
      <c r="AA436" s="4">
        <f t="shared" si="100"/>
        <v>1353661</v>
      </c>
      <c r="AB436" s="20"/>
      <c r="AC436" s="20"/>
      <c r="AD436" s="20"/>
      <c r="AE436" s="20"/>
      <c r="AF436" s="20"/>
      <c r="AG436" s="20"/>
      <c r="AH436" s="53">
        <v>0</v>
      </c>
      <c r="AI436" s="53">
        <v>0</v>
      </c>
      <c r="AJ436" s="22"/>
      <c r="AK436" s="28">
        <f t="shared" si="101"/>
        <v>1353661</v>
      </c>
      <c r="AL436" s="30" t="str">
        <f t="shared" si="102"/>
        <v xml:space="preserve"> </v>
      </c>
      <c r="AM436" s="30" t="str">
        <f t="shared" si="103"/>
        <v xml:space="preserve"> </v>
      </c>
    </row>
    <row r="437" spans="1:39" ht="17.100000000000001" customHeight="1">
      <c r="A437" s="8" t="s">
        <v>112</v>
      </c>
      <c r="B437" s="8" t="s">
        <v>113</v>
      </c>
      <c r="C437" s="8" t="s">
        <v>23</v>
      </c>
      <c r="D437" s="8" t="s">
        <v>722</v>
      </c>
      <c r="E437" s="50">
        <v>279.98</v>
      </c>
      <c r="F437" s="2">
        <f t="shared" si="104"/>
        <v>491857.66480000003</v>
      </c>
      <c r="G437" s="56">
        <v>161048.10999999999</v>
      </c>
      <c r="H437" s="55">
        <v>18708</v>
      </c>
      <c r="I437" s="34">
        <f t="shared" si="93"/>
        <v>14031</v>
      </c>
      <c r="J437" s="35">
        <v>23514</v>
      </c>
      <c r="K437" s="35">
        <v>5115</v>
      </c>
      <c r="L437" s="35">
        <v>59409</v>
      </c>
      <c r="M437" s="35">
        <v>70294</v>
      </c>
      <c r="N437" s="2">
        <f t="shared" si="94"/>
        <v>333411.11</v>
      </c>
      <c r="O437" s="4">
        <f t="shared" si="106"/>
        <v>158447</v>
      </c>
      <c r="P437" s="52">
        <v>92</v>
      </c>
      <c r="Q437" s="52">
        <v>121</v>
      </c>
      <c r="R437" s="4">
        <f t="shared" si="95"/>
        <v>15473</v>
      </c>
      <c r="S437" s="6">
        <f t="shared" si="105"/>
        <v>23504.321</v>
      </c>
      <c r="T437" s="57">
        <v>9959685</v>
      </c>
      <c r="U437" s="6">
        <f t="shared" si="96"/>
        <v>9959.6849999999995</v>
      </c>
      <c r="V437" s="6">
        <f t="shared" si="97"/>
        <v>13544.636</v>
      </c>
      <c r="W437" s="4">
        <f t="shared" si="98"/>
        <v>270893</v>
      </c>
      <c r="X437" s="19">
        <f t="shared" si="99"/>
        <v>444813</v>
      </c>
      <c r="Y437" s="20">
        <v>0</v>
      </c>
      <c r="Z437" s="18">
        <v>0</v>
      </c>
      <c r="AA437" s="4">
        <f t="shared" si="100"/>
        <v>444813</v>
      </c>
      <c r="AB437" s="20"/>
      <c r="AC437" s="20"/>
      <c r="AD437" s="20"/>
      <c r="AE437" s="20"/>
      <c r="AF437" s="20"/>
      <c r="AG437" s="20"/>
      <c r="AH437" s="53">
        <v>0</v>
      </c>
      <c r="AI437" s="53">
        <v>0</v>
      </c>
      <c r="AJ437" s="22"/>
      <c r="AK437" s="28">
        <f t="shared" si="101"/>
        <v>444813</v>
      </c>
      <c r="AL437" s="30" t="str">
        <f t="shared" si="102"/>
        <v xml:space="preserve"> </v>
      </c>
      <c r="AM437" s="30" t="str">
        <f t="shared" si="103"/>
        <v xml:space="preserve"> </v>
      </c>
    </row>
    <row r="438" spans="1:39" ht="17.100000000000001" customHeight="1">
      <c r="A438" s="8" t="s">
        <v>112</v>
      </c>
      <c r="B438" s="8" t="s">
        <v>113</v>
      </c>
      <c r="C438" s="8" t="s">
        <v>24</v>
      </c>
      <c r="D438" s="8" t="s">
        <v>723</v>
      </c>
      <c r="E438" s="50">
        <v>565.32000000000005</v>
      </c>
      <c r="F438" s="2">
        <f t="shared" si="104"/>
        <v>993131.56320000009</v>
      </c>
      <c r="G438" s="56">
        <v>130490.1</v>
      </c>
      <c r="H438" s="55">
        <v>37180</v>
      </c>
      <c r="I438" s="34">
        <f t="shared" si="93"/>
        <v>27885</v>
      </c>
      <c r="J438" s="35">
        <v>46773</v>
      </c>
      <c r="K438" s="35">
        <v>10098</v>
      </c>
      <c r="L438" s="35">
        <v>115983</v>
      </c>
      <c r="M438" s="35">
        <v>69288</v>
      </c>
      <c r="N438" s="2">
        <f t="shared" si="94"/>
        <v>400517.1</v>
      </c>
      <c r="O438" s="4">
        <f t="shared" si="106"/>
        <v>592614</v>
      </c>
      <c r="P438" s="52">
        <v>153</v>
      </c>
      <c r="Q438" s="52">
        <v>84</v>
      </c>
      <c r="R438" s="4">
        <f t="shared" si="95"/>
        <v>17864</v>
      </c>
      <c r="S438" s="6">
        <f t="shared" si="105"/>
        <v>47458.614000000001</v>
      </c>
      <c r="T438" s="57">
        <v>7950033</v>
      </c>
      <c r="U438" s="6">
        <f t="shared" si="96"/>
        <v>7950.0330000000004</v>
      </c>
      <c r="V438" s="6">
        <f t="shared" si="97"/>
        <v>39508.580999999998</v>
      </c>
      <c r="W438" s="4">
        <f t="shared" si="98"/>
        <v>790172</v>
      </c>
      <c r="X438" s="19">
        <f t="shared" si="99"/>
        <v>1400650</v>
      </c>
      <c r="Y438" s="20">
        <v>0</v>
      </c>
      <c r="Z438" s="18">
        <v>0</v>
      </c>
      <c r="AA438" s="4">
        <f t="shared" si="100"/>
        <v>1400650</v>
      </c>
      <c r="AB438" s="20"/>
      <c r="AC438" s="20"/>
      <c r="AD438" s="20"/>
      <c r="AE438" s="20"/>
      <c r="AF438" s="20"/>
      <c r="AG438" s="20"/>
      <c r="AH438" s="53">
        <v>0</v>
      </c>
      <c r="AI438" s="53">
        <v>0</v>
      </c>
      <c r="AJ438" s="22"/>
      <c r="AK438" s="28">
        <f t="shared" si="101"/>
        <v>1400650</v>
      </c>
      <c r="AL438" s="30" t="str">
        <f t="shared" si="102"/>
        <v xml:space="preserve"> </v>
      </c>
      <c r="AM438" s="30" t="str">
        <f t="shared" si="103"/>
        <v xml:space="preserve"> </v>
      </c>
    </row>
    <row r="439" spans="1:39" ht="17.100000000000001" customHeight="1">
      <c r="A439" s="8" t="s">
        <v>116</v>
      </c>
      <c r="B439" s="8" t="s">
        <v>724</v>
      </c>
      <c r="C439" s="8" t="s">
        <v>134</v>
      </c>
      <c r="D439" s="8" t="s">
        <v>725</v>
      </c>
      <c r="E439" s="50">
        <v>126.67</v>
      </c>
      <c r="F439" s="2">
        <f t="shared" si="104"/>
        <v>222528.7892</v>
      </c>
      <c r="G439" s="56">
        <v>48718.65</v>
      </c>
      <c r="H439" s="55">
        <v>5386</v>
      </c>
      <c r="I439" s="34">
        <f t="shared" si="93"/>
        <v>4039.5</v>
      </c>
      <c r="J439" s="35">
        <v>8632</v>
      </c>
      <c r="K439" s="35">
        <v>0</v>
      </c>
      <c r="L439" s="35">
        <v>0</v>
      </c>
      <c r="M439" s="35">
        <v>14271</v>
      </c>
      <c r="N439" s="2">
        <f t="shared" si="94"/>
        <v>75661.149999999994</v>
      </c>
      <c r="O439" s="4">
        <f t="shared" si="106"/>
        <v>146868</v>
      </c>
      <c r="P439" s="52">
        <v>45</v>
      </c>
      <c r="Q439" s="52">
        <v>147</v>
      </c>
      <c r="R439" s="4">
        <f t="shared" si="95"/>
        <v>9195</v>
      </c>
      <c r="S439" s="6">
        <f t="shared" si="105"/>
        <v>10633.9465</v>
      </c>
      <c r="T439" s="57">
        <v>3060758</v>
      </c>
      <c r="U439" s="6">
        <f t="shared" si="96"/>
        <v>3060.7579999999998</v>
      </c>
      <c r="V439" s="6">
        <f t="shared" si="97"/>
        <v>7573.1885000000002</v>
      </c>
      <c r="W439" s="4">
        <f t="shared" si="98"/>
        <v>151464</v>
      </c>
      <c r="X439" s="19">
        <f t="shared" si="99"/>
        <v>307527</v>
      </c>
      <c r="Y439" s="20">
        <v>0</v>
      </c>
      <c r="Z439" s="18">
        <v>0</v>
      </c>
      <c r="AA439" s="4">
        <f t="shared" si="100"/>
        <v>307527</v>
      </c>
      <c r="AB439" s="20"/>
      <c r="AC439" s="20"/>
      <c r="AD439" s="20"/>
      <c r="AE439" s="20"/>
      <c r="AF439" s="20"/>
      <c r="AG439" s="20"/>
      <c r="AH439" s="53">
        <v>0</v>
      </c>
      <c r="AI439" s="53">
        <v>0</v>
      </c>
      <c r="AJ439" s="22"/>
      <c r="AK439" s="28">
        <f t="shared" si="101"/>
        <v>307527</v>
      </c>
      <c r="AL439" s="30" t="str">
        <f t="shared" si="102"/>
        <v xml:space="preserve"> </v>
      </c>
      <c r="AM439" s="30" t="str">
        <f t="shared" si="103"/>
        <v xml:space="preserve"> </v>
      </c>
    </row>
    <row r="440" spans="1:39" ht="17.100000000000001" customHeight="1">
      <c r="A440" s="8" t="s">
        <v>116</v>
      </c>
      <c r="B440" s="8" t="s">
        <v>724</v>
      </c>
      <c r="C440" s="8" t="s">
        <v>25</v>
      </c>
      <c r="D440" s="8" t="s">
        <v>726</v>
      </c>
      <c r="E440" s="50">
        <v>177.15</v>
      </c>
      <c r="F440" s="2">
        <f t="shared" si="104"/>
        <v>311210.03399999999</v>
      </c>
      <c r="G440" s="56">
        <v>62706.75</v>
      </c>
      <c r="H440" s="55">
        <v>8407</v>
      </c>
      <c r="I440" s="34">
        <f t="shared" si="93"/>
        <v>6305.25</v>
      </c>
      <c r="J440" s="35">
        <v>13856</v>
      </c>
      <c r="K440" s="35">
        <v>0</v>
      </c>
      <c r="L440" s="35">
        <v>0</v>
      </c>
      <c r="M440" s="35">
        <v>22969</v>
      </c>
      <c r="N440" s="2">
        <f t="shared" si="94"/>
        <v>105837</v>
      </c>
      <c r="O440" s="4">
        <f t="shared" si="106"/>
        <v>205373</v>
      </c>
      <c r="P440" s="52">
        <v>83</v>
      </c>
      <c r="Q440" s="52">
        <v>95</v>
      </c>
      <c r="R440" s="4">
        <f t="shared" si="95"/>
        <v>10960</v>
      </c>
      <c r="S440" s="6">
        <f t="shared" si="105"/>
        <v>14871.7425</v>
      </c>
      <c r="T440" s="57">
        <v>3862541</v>
      </c>
      <c r="U440" s="6">
        <f t="shared" si="96"/>
        <v>3862.5410000000002</v>
      </c>
      <c r="V440" s="6">
        <f t="shared" si="97"/>
        <v>11009.201499999999</v>
      </c>
      <c r="W440" s="4">
        <f t="shared" si="98"/>
        <v>220184</v>
      </c>
      <c r="X440" s="19">
        <f t="shared" si="99"/>
        <v>436517</v>
      </c>
      <c r="Y440" s="20">
        <v>0</v>
      </c>
      <c r="Z440" s="18">
        <v>0</v>
      </c>
      <c r="AA440" s="4">
        <f t="shared" si="100"/>
        <v>436517</v>
      </c>
      <c r="AB440" s="20"/>
      <c r="AC440" s="20"/>
      <c r="AD440" s="20"/>
      <c r="AE440" s="20"/>
      <c r="AF440" s="20"/>
      <c r="AG440" s="20"/>
      <c r="AH440" s="53">
        <v>0</v>
      </c>
      <c r="AI440" s="53">
        <v>0</v>
      </c>
      <c r="AJ440" s="22"/>
      <c r="AK440" s="28">
        <f t="shared" si="101"/>
        <v>436517</v>
      </c>
      <c r="AL440" s="30" t="str">
        <f t="shared" si="102"/>
        <v xml:space="preserve"> </v>
      </c>
      <c r="AM440" s="30" t="str">
        <f t="shared" si="103"/>
        <v xml:space="preserve"> </v>
      </c>
    </row>
    <row r="441" spans="1:39" ht="17.100000000000001" customHeight="1">
      <c r="A441" s="8" t="s">
        <v>116</v>
      </c>
      <c r="B441" s="8" t="s">
        <v>724</v>
      </c>
      <c r="C441" s="8" t="s">
        <v>212</v>
      </c>
      <c r="D441" s="8" t="s">
        <v>727</v>
      </c>
      <c r="E441" s="50">
        <v>117.87</v>
      </c>
      <c r="F441" s="2">
        <f t="shared" si="104"/>
        <v>207069.30120000002</v>
      </c>
      <c r="G441" s="56">
        <v>67921.990000000005</v>
      </c>
      <c r="H441" s="55">
        <v>4109</v>
      </c>
      <c r="I441" s="34">
        <f t="shared" si="93"/>
        <v>3081.75</v>
      </c>
      <c r="J441" s="35">
        <v>6636</v>
      </c>
      <c r="K441" s="35">
        <v>0</v>
      </c>
      <c r="L441" s="35">
        <v>0</v>
      </c>
      <c r="M441" s="35">
        <v>16803</v>
      </c>
      <c r="N441" s="2">
        <f t="shared" si="94"/>
        <v>94442.74</v>
      </c>
      <c r="O441" s="4">
        <f t="shared" ref="O441:O472" si="107">IF(F441&gt;N441,ROUND(SUM(F441-N441),0),0)</f>
        <v>112627</v>
      </c>
      <c r="P441" s="52">
        <v>45</v>
      </c>
      <c r="Q441" s="52">
        <v>167</v>
      </c>
      <c r="R441" s="4">
        <f t="shared" si="95"/>
        <v>10446</v>
      </c>
      <c r="S441" s="6">
        <f t="shared" si="105"/>
        <v>9895.1864999999998</v>
      </c>
      <c r="T441" s="57">
        <v>4253099</v>
      </c>
      <c r="U441" s="6">
        <f t="shared" si="96"/>
        <v>4253.0990000000002</v>
      </c>
      <c r="V441" s="6">
        <f t="shared" si="97"/>
        <v>5642.0874999999996</v>
      </c>
      <c r="W441" s="4">
        <f t="shared" si="98"/>
        <v>112842</v>
      </c>
      <c r="X441" s="19">
        <f t="shared" si="99"/>
        <v>235915</v>
      </c>
      <c r="Y441" s="20">
        <v>0</v>
      </c>
      <c r="Z441" s="18">
        <v>0</v>
      </c>
      <c r="AA441" s="4">
        <f t="shared" si="100"/>
        <v>235915</v>
      </c>
      <c r="AB441" s="20"/>
      <c r="AC441" s="20"/>
      <c r="AD441" s="20"/>
      <c r="AE441" s="20"/>
      <c r="AF441" s="20"/>
      <c r="AG441" s="20"/>
      <c r="AH441" s="53">
        <v>0</v>
      </c>
      <c r="AI441" s="53">
        <v>2678</v>
      </c>
      <c r="AJ441" s="22"/>
      <c r="AK441" s="28">
        <f t="shared" si="101"/>
        <v>233237</v>
      </c>
      <c r="AL441" s="30" t="str">
        <f t="shared" si="102"/>
        <v xml:space="preserve"> </v>
      </c>
      <c r="AM441" s="30" t="str">
        <f t="shared" si="103"/>
        <v xml:space="preserve"> </v>
      </c>
    </row>
    <row r="442" spans="1:39" ht="17.100000000000001" customHeight="1">
      <c r="A442" s="8" t="s">
        <v>116</v>
      </c>
      <c r="B442" s="8" t="s">
        <v>724</v>
      </c>
      <c r="C442" s="8" t="s">
        <v>51</v>
      </c>
      <c r="D442" s="8" t="s">
        <v>728</v>
      </c>
      <c r="E442" s="50">
        <v>1028.94</v>
      </c>
      <c r="F442" s="2">
        <f t="shared" si="104"/>
        <v>1807600.6344000001</v>
      </c>
      <c r="G442" s="56">
        <v>124259.4</v>
      </c>
      <c r="H442" s="55">
        <v>48675</v>
      </c>
      <c r="I442" s="34">
        <f t="shared" si="93"/>
        <v>36506.25</v>
      </c>
      <c r="J442" s="35">
        <v>80643</v>
      </c>
      <c r="K442" s="35">
        <v>9956</v>
      </c>
      <c r="L442" s="35">
        <v>196085</v>
      </c>
      <c r="M442" s="35">
        <v>86486</v>
      </c>
      <c r="N442" s="2">
        <f t="shared" si="94"/>
        <v>533935.65</v>
      </c>
      <c r="O442" s="4">
        <f t="shared" si="107"/>
        <v>1273665</v>
      </c>
      <c r="P442" s="52">
        <v>443</v>
      </c>
      <c r="Q442" s="52">
        <v>88</v>
      </c>
      <c r="R442" s="4">
        <f t="shared" si="95"/>
        <v>54188</v>
      </c>
      <c r="S442" s="6">
        <f t="shared" si="105"/>
        <v>86379.513000000006</v>
      </c>
      <c r="T442" s="57">
        <v>7428115</v>
      </c>
      <c r="U442" s="6">
        <f t="shared" si="96"/>
        <v>7428.1149999999998</v>
      </c>
      <c r="V442" s="6">
        <f t="shared" si="97"/>
        <v>78951.398000000001</v>
      </c>
      <c r="W442" s="4">
        <f t="shared" si="98"/>
        <v>1579028</v>
      </c>
      <c r="X442" s="19">
        <f t="shared" si="99"/>
        <v>2906881</v>
      </c>
      <c r="Y442" s="20">
        <v>0</v>
      </c>
      <c r="Z442" s="18">
        <v>0</v>
      </c>
      <c r="AA442" s="4">
        <f t="shared" si="100"/>
        <v>2906881</v>
      </c>
      <c r="AB442" s="20"/>
      <c r="AC442" s="20"/>
      <c r="AD442" s="20"/>
      <c r="AE442" s="20"/>
      <c r="AF442" s="20"/>
      <c r="AG442" s="20"/>
      <c r="AH442" s="53">
        <v>0</v>
      </c>
      <c r="AI442" s="53">
        <v>0</v>
      </c>
      <c r="AJ442" s="22"/>
      <c r="AK442" s="28">
        <f t="shared" si="101"/>
        <v>2906881</v>
      </c>
      <c r="AL442" s="30" t="str">
        <f t="shared" si="102"/>
        <v xml:space="preserve"> </v>
      </c>
      <c r="AM442" s="30" t="str">
        <f t="shared" si="103"/>
        <v xml:space="preserve"> </v>
      </c>
    </row>
    <row r="443" spans="1:39" ht="17.100000000000001" customHeight="1">
      <c r="A443" s="8" t="s">
        <v>116</v>
      </c>
      <c r="B443" s="8" t="s">
        <v>724</v>
      </c>
      <c r="C443" s="8" t="s">
        <v>114</v>
      </c>
      <c r="D443" s="8" t="s">
        <v>729</v>
      </c>
      <c r="E443" s="50">
        <v>788.98</v>
      </c>
      <c r="F443" s="2">
        <f t="shared" si="104"/>
        <v>1386048.5048</v>
      </c>
      <c r="G443" s="56">
        <v>139706.18</v>
      </c>
      <c r="H443" s="55">
        <v>29397</v>
      </c>
      <c r="I443" s="34">
        <f t="shared" si="93"/>
        <v>22047.75</v>
      </c>
      <c r="J443" s="35">
        <v>48809</v>
      </c>
      <c r="K443" s="35">
        <v>6016</v>
      </c>
      <c r="L443" s="35">
        <v>118120</v>
      </c>
      <c r="M443" s="35">
        <v>15713</v>
      </c>
      <c r="N443" s="2">
        <f t="shared" si="94"/>
        <v>350411.93</v>
      </c>
      <c r="O443" s="4">
        <f t="shared" si="107"/>
        <v>1035637</v>
      </c>
      <c r="P443" s="52">
        <v>292</v>
      </c>
      <c r="Q443" s="52">
        <v>136</v>
      </c>
      <c r="R443" s="4">
        <f t="shared" si="95"/>
        <v>55200</v>
      </c>
      <c r="S443" s="6">
        <f t="shared" si="105"/>
        <v>66234.870999999999</v>
      </c>
      <c r="T443" s="57">
        <v>8940210</v>
      </c>
      <c r="U443" s="6">
        <f t="shared" si="96"/>
        <v>8940.2099999999991</v>
      </c>
      <c r="V443" s="6">
        <f t="shared" si="97"/>
        <v>57294.661</v>
      </c>
      <c r="W443" s="4">
        <f t="shared" si="98"/>
        <v>1145893</v>
      </c>
      <c r="X443" s="19">
        <f t="shared" si="99"/>
        <v>2236730</v>
      </c>
      <c r="Y443" s="20">
        <v>0</v>
      </c>
      <c r="Z443" s="18">
        <v>0</v>
      </c>
      <c r="AA443" s="4">
        <f t="shared" si="100"/>
        <v>2236730</v>
      </c>
      <c r="AB443" s="20"/>
      <c r="AC443" s="20"/>
      <c r="AD443" s="20"/>
      <c r="AE443" s="20"/>
      <c r="AF443" s="20"/>
      <c r="AG443" s="20"/>
      <c r="AH443" s="53">
        <v>0</v>
      </c>
      <c r="AI443" s="53">
        <v>0</v>
      </c>
      <c r="AJ443" s="22"/>
      <c r="AK443" s="28">
        <f t="shared" si="101"/>
        <v>2236730</v>
      </c>
      <c r="AL443" s="30" t="str">
        <f t="shared" si="102"/>
        <v xml:space="preserve"> </v>
      </c>
      <c r="AM443" s="30" t="str">
        <f t="shared" si="103"/>
        <v xml:space="preserve"> </v>
      </c>
    </row>
    <row r="444" spans="1:39" ht="17.100000000000001" customHeight="1">
      <c r="A444" s="8" t="s">
        <v>116</v>
      </c>
      <c r="B444" s="8" t="s">
        <v>724</v>
      </c>
      <c r="C444" s="8" t="s">
        <v>197</v>
      </c>
      <c r="D444" s="8" t="s">
        <v>730</v>
      </c>
      <c r="E444" s="50">
        <v>1733.55</v>
      </c>
      <c r="F444" s="2">
        <f t="shared" si="104"/>
        <v>3045431.298</v>
      </c>
      <c r="G444" s="56">
        <v>376947.08</v>
      </c>
      <c r="H444" s="55">
        <v>95727</v>
      </c>
      <c r="I444" s="34">
        <f t="shared" si="93"/>
        <v>71795.25</v>
      </c>
      <c r="J444" s="35">
        <v>158542</v>
      </c>
      <c r="K444" s="35">
        <v>19573</v>
      </c>
      <c r="L444" s="35">
        <v>387209</v>
      </c>
      <c r="M444" s="35">
        <v>126334</v>
      </c>
      <c r="N444" s="2">
        <f t="shared" si="94"/>
        <v>1140400.33</v>
      </c>
      <c r="O444" s="4">
        <f t="shared" si="107"/>
        <v>1905031</v>
      </c>
      <c r="P444" s="52">
        <v>814</v>
      </c>
      <c r="Q444" s="52">
        <v>79</v>
      </c>
      <c r="R444" s="4">
        <f t="shared" si="95"/>
        <v>89385</v>
      </c>
      <c r="S444" s="6">
        <f t="shared" si="105"/>
        <v>145531.52249999999</v>
      </c>
      <c r="T444" s="57">
        <v>23573926</v>
      </c>
      <c r="U444" s="6">
        <f t="shared" si="96"/>
        <v>23573.925999999999</v>
      </c>
      <c r="V444" s="6">
        <f t="shared" si="97"/>
        <v>121957.59649999999</v>
      </c>
      <c r="W444" s="4">
        <f t="shared" si="98"/>
        <v>2439152</v>
      </c>
      <c r="X444" s="19">
        <f t="shared" si="99"/>
        <v>4433568</v>
      </c>
      <c r="Y444" s="20">
        <v>0</v>
      </c>
      <c r="Z444" s="18">
        <v>0</v>
      </c>
      <c r="AA444" s="4">
        <f t="shared" si="100"/>
        <v>4433568</v>
      </c>
      <c r="AB444" s="20"/>
      <c r="AC444" s="20"/>
      <c r="AD444" s="20"/>
      <c r="AE444" s="20"/>
      <c r="AF444" s="20"/>
      <c r="AG444" s="20"/>
      <c r="AH444" s="53">
        <v>0</v>
      </c>
      <c r="AI444" s="53">
        <v>0</v>
      </c>
      <c r="AJ444" s="22"/>
      <c r="AK444" s="28">
        <f t="shared" si="101"/>
        <v>4433568</v>
      </c>
      <c r="AL444" s="30" t="str">
        <f t="shared" si="102"/>
        <v xml:space="preserve"> </v>
      </c>
      <c r="AM444" s="30" t="str">
        <f t="shared" si="103"/>
        <v xml:space="preserve"> </v>
      </c>
    </row>
    <row r="445" spans="1:39" ht="17.100000000000001" customHeight="1">
      <c r="A445" s="8" t="s">
        <v>116</v>
      </c>
      <c r="B445" s="8" t="s">
        <v>724</v>
      </c>
      <c r="C445" s="8" t="s">
        <v>48</v>
      </c>
      <c r="D445" s="8" t="s">
        <v>731</v>
      </c>
      <c r="E445" s="50">
        <v>372.12</v>
      </c>
      <c r="F445" s="2">
        <f t="shared" si="104"/>
        <v>653725.53119999997</v>
      </c>
      <c r="G445" s="56">
        <v>70805.710000000006</v>
      </c>
      <c r="H445" s="55">
        <v>17742</v>
      </c>
      <c r="I445" s="34">
        <f t="shared" si="93"/>
        <v>13306.5</v>
      </c>
      <c r="J445" s="35">
        <v>29028</v>
      </c>
      <c r="K445" s="35">
        <v>3619</v>
      </c>
      <c r="L445" s="35">
        <v>72589</v>
      </c>
      <c r="M445" s="35">
        <v>25965</v>
      </c>
      <c r="N445" s="2">
        <f t="shared" si="94"/>
        <v>215313.21000000002</v>
      </c>
      <c r="O445" s="4">
        <f t="shared" si="107"/>
        <v>438412</v>
      </c>
      <c r="P445" s="52">
        <v>163</v>
      </c>
      <c r="Q445" s="52">
        <v>95</v>
      </c>
      <c r="R445" s="4">
        <f t="shared" si="95"/>
        <v>21524</v>
      </c>
      <c r="S445" s="6">
        <f t="shared" si="105"/>
        <v>31239.473999999998</v>
      </c>
      <c r="T445" s="57">
        <v>4280877</v>
      </c>
      <c r="U445" s="6">
        <f t="shared" si="96"/>
        <v>4280.8770000000004</v>
      </c>
      <c r="V445" s="6">
        <f t="shared" si="97"/>
        <v>26958.596999999998</v>
      </c>
      <c r="W445" s="4">
        <f t="shared" si="98"/>
        <v>539172</v>
      </c>
      <c r="X445" s="19">
        <f t="shared" si="99"/>
        <v>999108</v>
      </c>
      <c r="Y445" s="20">
        <v>0</v>
      </c>
      <c r="Z445" s="18">
        <v>0</v>
      </c>
      <c r="AA445" s="4">
        <f t="shared" si="100"/>
        <v>999108</v>
      </c>
      <c r="AB445" s="20"/>
      <c r="AC445" s="20"/>
      <c r="AD445" s="20"/>
      <c r="AE445" s="20"/>
      <c r="AF445" s="20"/>
      <c r="AG445" s="20"/>
      <c r="AH445" s="53">
        <v>0</v>
      </c>
      <c r="AI445" s="53">
        <v>0</v>
      </c>
      <c r="AJ445" s="22"/>
      <c r="AK445" s="28">
        <f t="shared" si="101"/>
        <v>999108</v>
      </c>
      <c r="AL445" s="30" t="str">
        <f t="shared" si="102"/>
        <v xml:space="preserve"> </v>
      </c>
      <c r="AM445" s="30" t="str">
        <f t="shared" si="103"/>
        <v xml:space="preserve"> </v>
      </c>
    </row>
    <row r="446" spans="1:39" ht="17.100000000000001" customHeight="1">
      <c r="A446" s="8" t="s">
        <v>220</v>
      </c>
      <c r="B446" s="8" t="s">
        <v>732</v>
      </c>
      <c r="C446" s="8" t="s">
        <v>96</v>
      </c>
      <c r="D446" s="8" t="s">
        <v>733</v>
      </c>
      <c r="E446" s="50">
        <v>534.35</v>
      </c>
      <c r="F446" s="2">
        <f t="shared" si="104"/>
        <v>938724.70600000001</v>
      </c>
      <c r="G446" s="56">
        <v>566749.38</v>
      </c>
      <c r="H446" s="55">
        <v>240204</v>
      </c>
      <c r="I446" s="34">
        <f t="shared" si="93"/>
        <v>180153</v>
      </c>
      <c r="J446" s="35">
        <v>33734</v>
      </c>
      <c r="K446" s="35">
        <v>481175</v>
      </c>
      <c r="L446" s="35">
        <v>83230</v>
      </c>
      <c r="M446" s="35">
        <v>131855</v>
      </c>
      <c r="N446" s="2">
        <f t="shared" si="94"/>
        <v>1476896.38</v>
      </c>
      <c r="O446" s="4">
        <f t="shared" si="107"/>
        <v>0</v>
      </c>
      <c r="P446" s="52">
        <v>88</v>
      </c>
      <c r="Q446" s="52">
        <v>167</v>
      </c>
      <c r="R446" s="4">
        <f t="shared" si="95"/>
        <v>20427</v>
      </c>
      <c r="S446" s="6">
        <f t="shared" si="105"/>
        <v>44858.682500000003</v>
      </c>
      <c r="T446" s="57">
        <v>34092343</v>
      </c>
      <c r="U446" s="6">
        <f t="shared" si="96"/>
        <v>34092.343000000001</v>
      </c>
      <c r="V446" s="6">
        <f t="shared" si="97"/>
        <v>10766.339500000002</v>
      </c>
      <c r="W446" s="4">
        <f t="shared" si="98"/>
        <v>215327</v>
      </c>
      <c r="X446" s="19">
        <f t="shared" si="99"/>
        <v>235754</v>
      </c>
      <c r="Y446" s="20">
        <v>0</v>
      </c>
      <c r="Z446" s="18">
        <v>0</v>
      </c>
      <c r="AA446" s="4">
        <f t="shared" si="100"/>
        <v>235754</v>
      </c>
      <c r="AB446" s="20"/>
      <c r="AC446" s="20"/>
      <c r="AD446" s="20"/>
      <c r="AE446" s="20"/>
      <c r="AF446" s="20"/>
      <c r="AG446" s="20"/>
      <c r="AH446" s="53">
        <v>0</v>
      </c>
      <c r="AI446" s="53">
        <v>0</v>
      </c>
      <c r="AJ446" s="22"/>
      <c r="AK446" s="28">
        <f t="shared" si="101"/>
        <v>235754</v>
      </c>
      <c r="AL446" s="30">
        <f t="shared" si="102"/>
        <v>1</v>
      </c>
      <c r="AM446" s="30" t="str">
        <f t="shared" si="103"/>
        <v xml:space="preserve"> </v>
      </c>
    </row>
    <row r="447" spans="1:39" ht="17.100000000000001" customHeight="1">
      <c r="A447" s="8" t="s">
        <v>220</v>
      </c>
      <c r="B447" s="8" t="s">
        <v>732</v>
      </c>
      <c r="C447" s="8" t="s">
        <v>191</v>
      </c>
      <c r="D447" s="8" t="s">
        <v>734</v>
      </c>
      <c r="E447" s="50">
        <v>281.77</v>
      </c>
      <c r="F447" s="2">
        <f t="shared" si="104"/>
        <v>495002.26519999997</v>
      </c>
      <c r="G447" s="56">
        <v>628078.43999999994</v>
      </c>
      <c r="H447" s="55">
        <v>127308</v>
      </c>
      <c r="I447" s="34">
        <f t="shared" si="93"/>
        <v>95481</v>
      </c>
      <c r="J447" s="35">
        <v>17887</v>
      </c>
      <c r="K447" s="35">
        <v>255047</v>
      </c>
      <c r="L447" s="35">
        <v>44911</v>
      </c>
      <c r="M447" s="35">
        <v>113059</v>
      </c>
      <c r="N447" s="2">
        <f t="shared" si="94"/>
        <v>1154463.44</v>
      </c>
      <c r="O447" s="4">
        <f t="shared" si="107"/>
        <v>0</v>
      </c>
      <c r="P447" s="52">
        <v>73</v>
      </c>
      <c r="Q447" s="52">
        <v>167</v>
      </c>
      <c r="R447" s="4">
        <f t="shared" si="95"/>
        <v>16945</v>
      </c>
      <c r="S447" s="6">
        <f t="shared" si="105"/>
        <v>23654.591499999999</v>
      </c>
      <c r="T447" s="57">
        <v>36751225</v>
      </c>
      <c r="U447" s="6">
        <f t="shared" si="96"/>
        <v>36751.224999999999</v>
      </c>
      <c r="V447" s="6">
        <f t="shared" si="97"/>
        <v>0</v>
      </c>
      <c r="W447" s="4">
        <f t="shared" si="98"/>
        <v>0</v>
      </c>
      <c r="X447" s="19">
        <f t="shared" si="99"/>
        <v>16945</v>
      </c>
      <c r="Y447" s="20">
        <v>0</v>
      </c>
      <c r="Z447" s="18">
        <v>0</v>
      </c>
      <c r="AA447" s="4">
        <f t="shared" si="100"/>
        <v>16945</v>
      </c>
      <c r="AB447" s="20"/>
      <c r="AC447" s="20"/>
      <c r="AD447" s="20"/>
      <c r="AE447" s="20"/>
      <c r="AF447" s="20"/>
      <c r="AG447" s="20"/>
      <c r="AH447" s="53">
        <v>0</v>
      </c>
      <c r="AI447" s="53">
        <v>0</v>
      </c>
      <c r="AJ447" s="22"/>
      <c r="AK447" s="28">
        <f t="shared" si="101"/>
        <v>16945</v>
      </c>
      <c r="AL447" s="30">
        <f t="shared" si="102"/>
        <v>1</v>
      </c>
      <c r="AM447" s="30">
        <f t="shared" si="103"/>
        <v>1</v>
      </c>
    </row>
    <row r="448" spans="1:39" ht="17.100000000000001" customHeight="1">
      <c r="A448" s="8" t="s">
        <v>220</v>
      </c>
      <c r="B448" s="8" t="s">
        <v>732</v>
      </c>
      <c r="C448" s="8" t="s">
        <v>56</v>
      </c>
      <c r="D448" s="8" t="s">
        <v>735</v>
      </c>
      <c r="E448" s="50">
        <v>747.06</v>
      </c>
      <c r="F448" s="2">
        <f t="shared" si="104"/>
        <v>1312405.1255999999</v>
      </c>
      <c r="G448" s="56">
        <v>1027805.89</v>
      </c>
      <c r="H448" s="55">
        <v>398920</v>
      </c>
      <c r="I448" s="34">
        <f t="shared" si="93"/>
        <v>299190</v>
      </c>
      <c r="J448" s="35">
        <v>56533</v>
      </c>
      <c r="K448" s="35">
        <v>800589</v>
      </c>
      <c r="L448" s="35">
        <v>138325</v>
      </c>
      <c r="M448" s="35">
        <v>98646</v>
      </c>
      <c r="N448" s="2">
        <f t="shared" si="94"/>
        <v>2421088.89</v>
      </c>
      <c r="O448" s="4">
        <f t="shared" si="107"/>
        <v>0</v>
      </c>
      <c r="P448" s="52">
        <v>178</v>
      </c>
      <c r="Q448" s="52">
        <v>154</v>
      </c>
      <c r="R448" s="4">
        <f t="shared" si="95"/>
        <v>38103</v>
      </c>
      <c r="S448" s="6">
        <f t="shared" si="105"/>
        <v>62715.686999999998</v>
      </c>
      <c r="T448" s="57">
        <v>60673311</v>
      </c>
      <c r="U448" s="6">
        <f t="shared" si="96"/>
        <v>60673.311000000002</v>
      </c>
      <c r="V448" s="6">
        <f t="shared" si="97"/>
        <v>2042.3759999999966</v>
      </c>
      <c r="W448" s="4">
        <f t="shared" si="98"/>
        <v>40848</v>
      </c>
      <c r="X448" s="19">
        <f t="shared" si="99"/>
        <v>78951</v>
      </c>
      <c r="Y448" s="20">
        <v>0</v>
      </c>
      <c r="Z448" s="18">
        <v>0</v>
      </c>
      <c r="AA448" s="4">
        <f t="shared" si="100"/>
        <v>78951</v>
      </c>
      <c r="AB448" s="20"/>
      <c r="AC448" s="20"/>
      <c r="AD448" s="20"/>
      <c r="AE448" s="20"/>
      <c r="AF448" s="20"/>
      <c r="AG448" s="20"/>
      <c r="AH448" s="53">
        <v>0</v>
      </c>
      <c r="AI448" s="53">
        <v>0</v>
      </c>
      <c r="AJ448" s="22"/>
      <c r="AK448" s="28">
        <f t="shared" si="101"/>
        <v>78951</v>
      </c>
      <c r="AL448" s="30">
        <f t="shared" si="102"/>
        <v>1</v>
      </c>
      <c r="AM448" s="30" t="str">
        <f t="shared" si="103"/>
        <v xml:space="preserve"> </v>
      </c>
    </row>
    <row r="449" spans="1:39" ht="17.100000000000001" customHeight="1">
      <c r="A449" s="8" t="s">
        <v>220</v>
      </c>
      <c r="B449" s="8" t="s">
        <v>732</v>
      </c>
      <c r="C449" s="8" t="s">
        <v>86</v>
      </c>
      <c r="D449" s="8" t="s">
        <v>736</v>
      </c>
      <c r="E449" s="50">
        <v>272.06</v>
      </c>
      <c r="F449" s="2">
        <f t="shared" si="104"/>
        <v>477944.12560000003</v>
      </c>
      <c r="G449" s="56">
        <v>1063934.78</v>
      </c>
      <c r="H449" s="55">
        <v>150308</v>
      </c>
      <c r="I449" s="34">
        <f t="shared" si="93"/>
        <v>112731</v>
      </c>
      <c r="J449" s="35">
        <v>21245</v>
      </c>
      <c r="K449" s="35">
        <v>301492</v>
      </c>
      <c r="L449" s="35">
        <v>51791</v>
      </c>
      <c r="M449" s="35">
        <v>88216</v>
      </c>
      <c r="N449" s="2">
        <f t="shared" si="94"/>
        <v>1639409.78</v>
      </c>
      <c r="O449" s="4">
        <f t="shared" si="107"/>
        <v>0</v>
      </c>
      <c r="P449" s="52">
        <v>85</v>
      </c>
      <c r="Q449" s="52">
        <v>147</v>
      </c>
      <c r="R449" s="4">
        <f t="shared" si="95"/>
        <v>17368</v>
      </c>
      <c r="S449" s="6">
        <f t="shared" si="105"/>
        <v>22839.437000000002</v>
      </c>
      <c r="T449" s="57">
        <v>64430814</v>
      </c>
      <c r="U449" s="6">
        <f t="shared" si="96"/>
        <v>64430.813999999998</v>
      </c>
      <c r="V449" s="6">
        <f t="shared" si="97"/>
        <v>0</v>
      </c>
      <c r="W449" s="4">
        <f t="shared" si="98"/>
        <v>0</v>
      </c>
      <c r="X449" s="19">
        <f t="shared" si="99"/>
        <v>17368</v>
      </c>
      <c r="Y449" s="20">
        <v>0</v>
      </c>
      <c r="Z449" s="18">
        <v>0</v>
      </c>
      <c r="AA449" s="4">
        <f t="shared" si="100"/>
        <v>17368</v>
      </c>
      <c r="AB449" s="20"/>
      <c r="AC449" s="20">
        <v>17368</v>
      </c>
      <c r="AD449" s="20"/>
      <c r="AE449" s="20"/>
      <c r="AF449" s="20"/>
      <c r="AG449" s="20"/>
      <c r="AH449" s="53">
        <v>0</v>
      </c>
      <c r="AI449" s="53">
        <v>0</v>
      </c>
      <c r="AJ449" s="22"/>
      <c r="AK449" s="28">
        <f t="shared" si="101"/>
        <v>0</v>
      </c>
      <c r="AL449" s="30">
        <f t="shared" si="102"/>
        <v>1</v>
      </c>
      <c r="AM449" s="30">
        <f t="shared" si="103"/>
        <v>1</v>
      </c>
    </row>
    <row r="450" spans="1:39" ht="17.100000000000001" customHeight="1">
      <c r="A450" s="8" t="s">
        <v>220</v>
      </c>
      <c r="B450" s="8" t="s">
        <v>732</v>
      </c>
      <c r="C450" s="8" t="s">
        <v>125</v>
      </c>
      <c r="D450" s="8" t="s">
        <v>737</v>
      </c>
      <c r="E450" s="50">
        <v>522.70000000000005</v>
      </c>
      <c r="F450" s="2">
        <f t="shared" si="104"/>
        <v>918258.45200000005</v>
      </c>
      <c r="G450" s="56">
        <v>919016.29</v>
      </c>
      <c r="H450" s="55">
        <v>271617</v>
      </c>
      <c r="I450" s="34">
        <f t="shared" si="93"/>
        <v>203712.75</v>
      </c>
      <c r="J450" s="35">
        <v>38459</v>
      </c>
      <c r="K450" s="35">
        <v>545010</v>
      </c>
      <c r="L450" s="35">
        <v>94603</v>
      </c>
      <c r="M450" s="35">
        <v>81130</v>
      </c>
      <c r="N450" s="2">
        <f t="shared" si="94"/>
        <v>1881931.04</v>
      </c>
      <c r="O450" s="4">
        <f t="shared" si="107"/>
        <v>0</v>
      </c>
      <c r="P450" s="52">
        <v>85</v>
      </c>
      <c r="Q450" s="52">
        <v>163</v>
      </c>
      <c r="R450" s="4">
        <f t="shared" si="95"/>
        <v>19258</v>
      </c>
      <c r="S450" s="6">
        <f t="shared" si="105"/>
        <v>43880.665000000001</v>
      </c>
      <c r="T450" s="57">
        <v>56274858</v>
      </c>
      <c r="U450" s="6">
        <f t="shared" si="96"/>
        <v>56274.858</v>
      </c>
      <c r="V450" s="6">
        <f t="shared" si="97"/>
        <v>0</v>
      </c>
      <c r="W450" s="4">
        <f t="shared" si="98"/>
        <v>0</v>
      </c>
      <c r="X450" s="19">
        <f t="shared" si="99"/>
        <v>19258</v>
      </c>
      <c r="Y450" s="20">
        <v>0</v>
      </c>
      <c r="Z450" s="18">
        <v>0</v>
      </c>
      <c r="AA450" s="4">
        <f t="shared" si="100"/>
        <v>19258</v>
      </c>
      <c r="AB450" s="20"/>
      <c r="AC450" s="20"/>
      <c r="AD450" s="20"/>
      <c r="AE450" s="20"/>
      <c r="AF450" s="20"/>
      <c r="AG450" s="20"/>
      <c r="AH450" s="53">
        <v>0</v>
      </c>
      <c r="AI450" s="53">
        <v>0</v>
      </c>
      <c r="AJ450" s="22"/>
      <c r="AK450" s="28">
        <f t="shared" si="101"/>
        <v>19258</v>
      </c>
      <c r="AL450" s="30">
        <f t="shared" si="102"/>
        <v>1</v>
      </c>
      <c r="AM450" s="30">
        <f t="shared" si="103"/>
        <v>1</v>
      </c>
    </row>
    <row r="451" spans="1:39" ht="17.100000000000001" customHeight="1">
      <c r="A451" s="8" t="s">
        <v>162</v>
      </c>
      <c r="B451" s="8" t="s">
        <v>738</v>
      </c>
      <c r="C451" s="8" t="s">
        <v>202</v>
      </c>
      <c r="D451" s="8" t="s">
        <v>739</v>
      </c>
      <c r="E451" s="50">
        <v>808.95</v>
      </c>
      <c r="F451" s="2">
        <f t="shared" si="104"/>
        <v>1421131.0020000001</v>
      </c>
      <c r="G451" s="56">
        <v>542301.21</v>
      </c>
      <c r="H451" s="55">
        <v>122577</v>
      </c>
      <c r="I451" s="34">
        <f t="shared" si="93"/>
        <v>91932.75</v>
      </c>
      <c r="J451" s="35">
        <v>83883</v>
      </c>
      <c r="K451" s="35">
        <v>0</v>
      </c>
      <c r="L451" s="35">
        <v>0</v>
      </c>
      <c r="M451" s="35">
        <v>31065</v>
      </c>
      <c r="N451" s="2">
        <f t="shared" si="94"/>
        <v>749181.96</v>
      </c>
      <c r="O451" s="4">
        <f t="shared" si="107"/>
        <v>671949</v>
      </c>
      <c r="P451" s="52">
        <v>373</v>
      </c>
      <c r="Q451" s="52">
        <v>33</v>
      </c>
      <c r="R451" s="4">
        <f t="shared" si="95"/>
        <v>17110</v>
      </c>
      <c r="S451" s="6">
        <f t="shared" si="105"/>
        <v>67911.352499999994</v>
      </c>
      <c r="T451" s="57">
        <v>32906627</v>
      </c>
      <c r="U451" s="6">
        <f t="shared" si="96"/>
        <v>32906.627</v>
      </c>
      <c r="V451" s="6">
        <f t="shared" si="97"/>
        <v>35004.725499999993</v>
      </c>
      <c r="W451" s="4">
        <f t="shared" si="98"/>
        <v>700095</v>
      </c>
      <c r="X451" s="19">
        <f t="shared" si="99"/>
        <v>1389154</v>
      </c>
      <c r="Y451" s="20">
        <v>0</v>
      </c>
      <c r="Z451" s="18">
        <v>0</v>
      </c>
      <c r="AA451" s="4">
        <f t="shared" si="100"/>
        <v>1389154</v>
      </c>
      <c r="AB451" s="20"/>
      <c r="AC451" s="20"/>
      <c r="AD451" s="20"/>
      <c r="AE451" s="20"/>
      <c r="AF451" s="20"/>
      <c r="AG451" s="20"/>
      <c r="AH451" s="53">
        <v>0</v>
      </c>
      <c r="AI451" s="53">
        <v>0</v>
      </c>
      <c r="AJ451" s="22"/>
      <c r="AK451" s="28">
        <f t="shared" si="101"/>
        <v>1389154</v>
      </c>
      <c r="AL451" s="30" t="str">
        <f t="shared" si="102"/>
        <v xml:space="preserve"> </v>
      </c>
      <c r="AM451" s="30" t="str">
        <f t="shared" si="103"/>
        <v xml:space="preserve"> </v>
      </c>
    </row>
    <row r="452" spans="1:39" ht="17.100000000000001" customHeight="1">
      <c r="A452" s="8" t="s">
        <v>162</v>
      </c>
      <c r="B452" s="8" t="s">
        <v>738</v>
      </c>
      <c r="C452" s="8" t="s">
        <v>51</v>
      </c>
      <c r="D452" s="8" t="s">
        <v>740</v>
      </c>
      <c r="E452" s="50">
        <v>5983.25</v>
      </c>
      <c r="F452" s="2">
        <f t="shared" si="104"/>
        <v>10511134.27</v>
      </c>
      <c r="G452" s="56">
        <v>2675511.54</v>
      </c>
      <c r="H452" s="55">
        <v>874040</v>
      </c>
      <c r="I452" s="34">
        <f t="shared" ref="I452:I515" si="108">ROUND(H452*0.75,2)</f>
        <v>655530</v>
      </c>
      <c r="J452" s="35">
        <v>596631</v>
      </c>
      <c r="K452" s="35">
        <v>3267</v>
      </c>
      <c r="L452" s="35">
        <v>1471574</v>
      </c>
      <c r="M452" s="35">
        <v>24059</v>
      </c>
      <c r="N452" s="2">
        <f t="shared" ref="N452:N515" si="109">SUM(G452+I452+J452+K452+L452+M452)</f>
        <v>5426572.54</v>
      </c>
      <c r="O452" s="4">
        <f t="shared" si="107"/>
        <v>5084562</v>
      </c>
      <c r="P452" s="52">
        <v>2543</v>
      </c>
      <c r="Q452" s="52">
        <v>33</v>
      </c>
      <c r="R452" s="4">
        <f t="shared" ref="R452:R515" si="110">ROUND(SUM(P452*Q452*1.39),0)</f>
        <v>116647</v>
      </c>
      <c r="S452" s="6">
        <f t="shared" si="105"/>
        <v>502293.83750000002</v>
      </c>
      <c r="T452" s="57">
        <v>167533597</v>
      </c>
      <c r="U452" s="6">
        <f t="shared" ref="U452:U515" si="111">ROUND(T452/1000,4)</f>
        <v>167533.59700000001</v>
      </c>
      <c r="V452" s="6">
        <f t="shared" ref="V452:V515" si="112">IF(S452-U452&lt;0,0,S452-U452)</f>
        <v>334760.24050000001</v>
      </c>
      <c r="W452" s="4">
        <f t="shared" ref="W452:W515" si="113">IF(V452&gt;0,ROUND(SUM(V452*$W$3),0),0)</f>
        <v>6695205</v>
      </c>
      <c r="X452" s="19">
        <f t="shared" ref="X452:X515" si="114">SUM(O452+R452+W452)</f>
        <v>11896414</v>
      </c>
      <c r="Y452" s="20">
        <v>0</v>
      </c>
      <c r="Z452" s="18">
        <v>0</v>
      </c>
      <c r="AA452" s="4">
        <f t="shared" ref="AA452:AA515" si="115">ROUND(X452+Z452,0)</f>
        <v>11896414</v>
      </c>
      <c r="AB452" s="20"/>
      <c r="AC452" s="20"/>
      <c r="AD452" s="20"/>
      <c r="AE452" s="20"/>
      <c r="AF452" s="20"/>
      <c r="AG452" s="20"/>
      <c r="AH452" s="53">
        <v>0</v>
      </c>
      <c r="AI452" s="53">
        <v>0</v>
      </c>
      <c r="AJ452" s="22"/>
      <c r="AK452" s="28">
        <f t="shared" ref="AK452:AK515" si="116">SUM(AA452-AB452-AC452-AD452-AE452-AF452-AG452+AH452-AI452+AJ452)</f>
        <v>11896414</v>
      </c>
      <c r="AL452" s="30" t="str">
        <f t="shared" ref="AL452:AL515" si="117">IF(O452&gt;0," ",1)</f>
        <v xml:space="preserve"> </v>
      </c>
      <c r="AM452" s="30" t="str">
        <f t="shared" ref="AM452:AM515" si="118">IF(W452&gt;0," ",1)</f>
        <v xml:space="preserve"> </v>
      </c>
    </row>
    <row r="453" spans="1:39" ht="17.100000000000001" customHeight="1">
      <c r="A453" s="8" t="s">
        <v>162</v>
      </c>
      <c r="B453" s="8" t="s">
        <v>738</v>
      </c>
      <c r="C453" s="8" t="s">
        <v>190</v>
      </c>
      <c r="D453" s="8" t="s">
        <v>741</v>
      </c>
      <c r="E453" s="50">
        <v>3528.34</v>
      </c>
      <c r="F453" s="2">
        <f t="shared" ref="F453:F516" si="119">SUM(E453*$F$3)</f>
        <v>6198446.5784</v>
      </c>
      <c r="G453" s="56">
        <v>2761850.66</v>
      </c>
      <c r="H453" s="55">
        <v>460283</v>
      </c>
      <c r="I453" s="34">
        <f t="shared" si="108"/>
        <v>345212.25</v>
      </c>
      <c r="J453" s="35">
        <v>314356</v>
      </c>
      <c r="K453" s="35">
        <v>1719</v>
      </c>
      <c r="L453" s="35">
        <v>773154</v>
      </c>
      <c r="M453" s="35">
        <v>19273</v>
      </c>
      <c r="N453" s="2">
        <f t="shared" si="109"/>
        <v>4215564.91</v>
      </c>
      <c r="O453" s="4">
        <f t="shared" si="107"/>
        <v>1982882</v>
      </c>
      <c r="P453" s="52">
        <v>1703</v>
      </c>
      <c r="Q453" s="52">
        <v>33</v>
      </c>
      <c r="R453" s="4">
        <f t="shared" si="110"/>
        <v>78117</v>
      </c>
      <c r="S453" s="6">
        <f t="shared" ref="S453:S516" si="120">ROUND(SUM(E453*$S$3),4)</f>
        <v>296204.14299999998</v>
      </c>
      <c r="T453" s="57">
        <v>178186696</v>
      </c>
      <c r="U453" s="6">
        <f t="shared" si="111"/>
        <v>178186.696</v>
      </c>
      <c r="V453" s="6">
        <f t="shared" si="112"/>
        <v>118017.44699999999</v>
      </c>
      <c r="W453" s="4">
        <f t="shared" si="113"/>
        <v>2360349</v>
      </c>
      <c r="X453" s="19">
        <f t="shared" si="114"/>
        <v>4421348</v>
      </c>
      <c r="Y453" s="20">
        <v>0</v>
      </c>
      <c r="Z453" s="18">
        <v>0</v>
      </c>
      <c r="AA453" s="4">
        <f t="shared" si="115"/>
        <v>4421348</v>
      </c>
      <c r="AB453" s="20"/>
      <c r="AC453" s="20"/>
      <c r="AD453" s="20"/>
      <c r="AE453" s="20"/>
      <c r="AF453" s="20"/>
      <c r="AG453" s="20"/>
      <c r="AH453" s="53">
        <v>0</v>
      </c>
      <c r="AI453" s="53">
        <v>0</v>
      </c>
      <c r="AJ453" s="22"/>
      <c r="AK453" s="28">
        <f t="shared" si="116"/>
        <v>4421348</v>
      </c>
      <c r="AL453" s="30" t="str">
        <f t="shared" si="117"/>
        <v xml:space="preserve"> </v>
      </c>
      <c r="AM453" s="30" t="str">
        <f t="shared" si="118"/>
        <v xml:space="preserve"> </v>
      </c>
    </row>
    <row r="454" spans="1:39" ht="17.100000000000001" customHeight="1">
      <c r="A454" s="8" t="s">
        <v>162</v>
      </c>
      <c r="B454" s="8" t="s">
        <v>738</v>
      </c>
      <c r="C454" s="8" t="s">
        <v>96</v>
      </c>
      <c r="D454" s="8" t="s">
        <v>742</v>
      </c>
      <c r="E454" s="50">
        <v>1468.44</v>
      </c>
      <c r="F454" s="2">
        <f t="shared" si="119"/>
        <v>2579696.6543999999</v>
      </c>
      <c r="G454" s="56">
        <v>476410.74</v>
      </c>
      <c r="H454" s="55">
        <v>192339</v>
      </c>
      <c r="I454" s="34">
        <f t="shared" si="108"/>
        <v>144254.25</v>
      </c>
      <c r="J454" s="35">
        <v>131056</v>
      </c>
      <c r="K454" s="35">
        <v>721</v>
      </c>
      <c r="L454" s="35">
        <v>325002</v>
      </c>
      <c r="M454" s="35">
        <v>78636</v>
      </c>
      <c r="N454" s="2">
        <f t="shared" si="109"/>
        <v>1156079.99</v>
      </c>
      <c r="O454" s="4">
        <f t="shared" si="107"/>
        <v>1423617</v>
      </c>
      <c r="P454" s="52">
        <v>489</v>
      </c>
      <c r="Q454" s="52">
        <v>81</v>
      </c>
      <c r="R454" s="4">
        <f t="shared" si="110"/>
        <v>55057</v>
      </c>
      <c r="S454" s="6">
        <f t="shared" si="120"/>
        <v>123275.538</v>
      </c>
      <c r="T454" s="57">
        <v>28796772</v>
      </c>
      <c r="U454" s="6">
        <f t="shared" si="111"/>
        <v>28796.772000000001</v>
      </c>
      <c r="V454" s="6">
        <f t="shared" si="112"/>
        <v>94478.766000000003</v>
      </c>
      <c r="W454" s="4">
        <f t="shared" si="113"/>
        <v>1889575</v>
      </c>
      <c r="X454" s="19">
        <f t="shared" si="114"/>
        <v>3368249</v>
      </c>
      <c r="Y454" s="20">
        <v>0</v>
      </c>
      <c r="Z454" s="18">
        <v>0</v>
      </c>
      <c r="AA454" s="4">
        <f t="shared" si="115"/>
        <v>3368249</v>
      </c>
      <c r="AB454" s="20"/>
      <c r="AC454" s="20"/>
      <c r="AD454" s="20"/>
      <c r="AE454" s="20"/>
      <c r="AF454" s="20"/>
      <c r="AG454" s="20"/>
      <c r="AH454" s="53">
        <v>2902</v>
      </c>
      <c r="AI454" s="53">
        <v>0</v>
      </c>
      <c r="AJ454" s="22"/>
      <c r="AK454" s="28">
        <f t="shared" si="116"/>
        <v>3371151</v>
      </c>
      <c r="AL454" s="30" t="str">
        <f t="shared" si="117"/>
        <v xml:space="preserve"> </v>
      </c>
      <c r="AM454" s="30" t="str">
        <f t="shared" si="118"/>
        <v xml:space="preserve"> </v>
      </c>
    </row>
    <row r="455" spans="1:39" ht="17.100000000000001" customHeight="1">
      <c r="A455" s="8" t="s">
        <v>162</v>
      </c>
      <c r="B455" s="8" t="s">
        <v>738</v>
      </c>
      <c r="C455" s="8" t="s">
        <v>207</v>
      </c>
      <c r="D455" s="8" t="s">
        <v>743</v>
      </c>
      <c r="E455" s="50">
        <v>2678.57</v>
      </c>
      <c r="F455" s="2">
        <f t="shared" si="119"/>
        <v>4705604.6332</v>
      </c>
      <c r="G455" s="56">
        <v>2014684.77</v>
      </c>
      <c r="H455" s="55">
        <v>397011</v>
      </c>
      <c r="I455" s="34">
        <f t="shared" si="108"/>
        <v>297758.25</v>
      </c>
      <c r="J455" s="35">
        <v>271068</v>
      </c>
      <c r="K455" s="35">
        <v>1483</v>
      </c>
      <c r="L455" s="35">
        <v>667159</v>
      </c>
      <c r="M455" s="35">
        <v>103452</v>
      </c>
      <c r="N455" s="2">
        <f t="shared" si="109"/>
        <v>3355605.02</v>
      </c>
      <c r="O455" s="4">
        <f t="shared" si="107"/>
        <v>1350000</v>
      </c>
      <c r="P455" s="52">
        <v>1303</v>
      </c>
      <c r="Q455" s="52">
        <v>48</v>
      </c>
      <c r="R455" s="4">
        <f t="shared" si="110"/>
        <v>86936</v>
      </c>
      <c r="S455" s="6">
        <f t="shared" si="120"/>
        <v>224865.9515</v>
      </c>
      <c r="T455" s="57">
        <v>130993808</v>
      </c>
      <c r="U455" s="6">
        <f t="shared" si="111"/>
        <v>130993.808</v>
      </c>
      <c r="V455" s="6">
        <f t="shared" si="112"/>
        <v>93872.143499999991</v>
      </c>
      <c r="W455" s="4">
        <f t="shared" si="113"/>
        <v>1877443</v>
      </c>
      <c r="X455" s="19">
        <f t="shared" si="114"/>
        <v>3314379</v>
      </c>
      <c r="Y455" s="20">
        <v>0</v>
      </c>
      <c r="Z455" s="18">
        <v>0</v>
      </c>
      <c r="AA455" s="4">
        <f t="shared" si="115"/>
        <v>3314379</v>
      </c>
      <c r="AB455" s="20"/>
      <c r="AC455" s="20"/>
      <c r="AD455" s="20"/>
      <c r="AE455" s="20"/>
      <c r="AF455" s="20"/>
      <c r="AG455" s="20"/>
      <c r="AH455" s="53">
        <v>0</v>
      </c>
      <c r="AI455" s="53">
        <v>0</v>
      </c>
      <c r="AJ455" s="22"/>
      <c r="AK455" s="28">
        <f t="shared" si="116"/>
        <v>3314379</v>
      </c>
      <c r="AL455" s="30" t="str">
        <f t="shared" si="117"/>
        <v xml:space="preserve"> </v>
      </c>
      <c r="AM455" s="30" t="str">
        <f t="shared" si="118"/>
        <v xml:space="preserve"> </v>
      </c>
    </row>
    <row r="456" spans="1:39" ht="17.100000000000001" customHeight="1">
      <c r="A456" s="8" t="s">
        <v>162</v>
      </c>
      <c r="B456" s="8" t="s">
        <v>738</v>
      </c>
      <c r="C456" s="8" t="s">
        <v>222</v>
      </c>
      <c r="D456" s="8" t="s">
        <v>744</v>
      </c>
      <c r="E456" s="50">
        <v>2127.35</v>
      </c>
      <c r="F456" s="2">
        <f t="shared" si="119"/>
        <v>3737243.3859999999</v>
      </c>
      <c r="G456" s="56">
        <v>704937.2</v>
      </c>
      <c r="H456" s="55">
        <v>307972</v>
      </c>
      <c r="I456" s="34">
        <f t="shared" si="108"/>
        <v>230979</v>
      </c>
      <c r="J456" s="35">
        <v>210417</v>
      </c>
      <c r="K456" s="35">
        <v>1149</v>
      </c>
      <c r="L456" s="35">
        <v>516798</v>
      </c>
      <c r="M456" s="35">
        <v>38620</v>
      </c>
      <c r="N456" s="2">
        <f t="shared" si="109"/>
        <v>1702900.2</v>
      </c>
      <c r="O456" s="4">
        <f t="shared" si="107"/>
        <v>2034343</v>
      </c>
      <c r="P456" s="52">
        <v>1021</v>
      </c>
      <c r="Q456" s="52">
        <v>33</v>
      </c>
      <c r="R456" s="4">
        <f t="shared" si="110"/>
        <v>46833</v>
      </c>
      <c r="S456" s="6">
        <f t="shared" si="120"/>
        <v>178591.0325</v>
      </c>
      <c r="T456" s="57">
        <v>43122451</v>
      </c>
      <c r="U456" s="6">
        <f t="shared" si="111"/>
        <v>43122.451000000001</v>
      </c>
      <c r="V456" s="6">
        <f t="shared" si="112"/>
        <v>135468.5815</v>
      </c>
      <c r="W456" s="4">
        <f t="shared" si="113"/>
        <v>2709372</v>
      </c>
      <c r="X456" s="19">
        <f t="shared" si="114"/>
        <v>4790548</v>
      </c>
      <c r="Y456" s="20">
        <v>0</v>
      </c>
      <c r="Z456" s="18">
        <v>0</v>
      </c>
      <c r="AA456" s="4">
        <f t="shared" si="115"/>
        <v>4790548</v>
      </c>
      <c r="AB456" s="20"/>
      <c r="AC456" s="20"/>
      <c r="AD456" s="20"/>
      <c r="AE456" s="20"/>
      <c r="AF456" s="20"/>
      <c r="AG456" s="20"/>
      <c r="AH456" s="53">
        <v>0</v>
      </c>
      <c r="AI456" s="53">
        <v>0</v>
      </c>
      <c r="AJ456" s="22"/>
      <c r="AK456" s="28">
        <f t="shared" si="116"/>
        <v>4790548</v>
      </c>
      <c r="AL456" s="30" t="str">
        <f t="shared" si="117"/>
        <v xml:space="preserve"> </v>
      </c>
      <c r="AM456" s="30" t="str">
        <f t="shared" si="118"/>
        <v xml:space="preserve"> </v>
      </c>
    </row>
    <row r="457" spans="1:39" ht="17.100000000000001" customHeight="1">
      <c r="A457" s="8" t="s">
        <v>162</v>
      </c>
      <c r="B457" s="8" t="s">
        <v>738</v>
      </c>
      <c r="C457" s="8" t="s">
        <v>191</v>
      </c>
      <c r="D457" s="8" t="s">
        <v>745</v>
      </c>
      <c r="E457" s="50">
        <v>2003.92</v>
      </c>
      <c r="F457" s="2">
        <f t="shared" si="119"/>
        <v>3520406.4992</v>
      </c>
      <c r="G457" s="56">
        <v>700292.69</v>
      </c>
      <c r="H457" s="55">
        <v>306455</v>
      </c>
      <c r="I457" s="34">
        <f t="shared" si="108"/>
        <v>229841.25</v>
      </c>
      <c r="J457" s="35">
        <v>209387</v>
      </c>
      <c r="K457" s="35">
        <v>1143</v>
      </c>
      <c r="L457" s="35">
        <v>513543</v>
      </c>
      <c r="M457" s="35">
        <v>54439</v>
      </c>
      <c r="N457" s="2">
        <f t="shared" si="109"/>
        <v>1708645.94</v>
      </c>
      <c r="O457" s="4">
        <f t="shared" si="107"/>
        <v>1811761</v>
      </c>
      <c r="P457" s="52">
        <v>979</v>
      </c>
      <c r="Q457" s="52">
        <v>33</v>
      </c>
      <c r="R457" s="4">
        <f t="shared" si="110"/>
        <v>44907</v>
      </c>
      <c r="S457" s="6">
        <f t="shared" si="120"/>
        <v>168229.084</v>
      </c>
      <c r="T457" s="57">
        <v>41958819</v>
      </c>
      <c r="U457" s="6">
        <f t="shared" si="111"/>
        <v>41958.819000000003</v>
      </c>
      <c r="V457" s="6">
        <f t="shared" si="112"/>
        <v>126270.265</v>
      </c>
      <c r="W457" s="4">
        <f t="shared" si="113"/>
        <v>2525405</v>
      </c>
      <c r="X457" s="19">
        <f t="shared" si="114"/>
        <v>4382073</v>
      </c>
      <c r="Y457" s="20">
        <v>0</v>
      </c>
      <c r="Z457" s="18">
        <v>0</v>
      </c>
      <c r="AA457" s="4">
        <f t="shared" si="115"/>
        <v>4382073</v>
      </c>
      <c r="AB457" s="20"/>
      <c r="AC457" s="20"/>
      <c r="AD457" s="20"/>
      <c r="AE457" s="20"/>
      <c r="AF457" s="20"/>
      <c r="AG457" s="20"/>
      <c r="AH457" s="53">
        <v>0</v>
      </c>
      <c r="AI457" s="53">
        <v>0</v>
      </c>
      <c r="AJ457" s="22"/>
      <c r="AK457" s="28">
        <f t="shared" si="116"/>
        <v>4382073</v>
      </c>
      <c r="AL457" s="30" t="str">
        <f t="shared" si="117"/>
        <v xml:space="preserve"> </v>
      </c>
      <c r="AM457" s="30" t="str">
        <f t="shared" si="118"/>
        <v xml:space="preserve"> </v>
      </c>
    </row>
    <row r="458" spans="1:39" ht="17.100000000000001" customHeight="1">
      <c r="A458" s="8" t="s">
        <v>162</v>
      </c>
      <c r="B458" s="8" t="s">
        <v>738</v>
      </c>
      <c r="C458" s="8" t="s">
        <v>56</v>
      </c>
      <c r="D458" s="8" t="s">
        <v>746</v>
      </c>
      <c r="E458" s="50">
        <v>835.13</v>
      </c>
      <c r="F458" s="2">
        <f t="shared" si="119"/>
        <v>1467122.9787999999</v>
      </c>
      <c r="G458" s="56">
        <v>198448.79</v>
      </c>
      <c r="H458" s="55">
        <v>116644</v>
      </c>
      <c r="I458" s="34">
        <f t="shared" si="108"/>
        <v>87483</v>
      </c>
      <c r="J458" s="35">
        <v>79683</v>
      </c>
      <c r="K458" s="35">
        <v>435</v>
      </c>
      <c r="L458" s="35">
        <v>196498</v>
      </c>
      <c r="M458" s="35">
        <v>27865</v>
      </c>
      <c r="N458" s="2">
        <f t="shared" si="109"/>
        <v>590412.79</v>
      </c>
      <c r="O458" s="4">
        <f t="shared" si="107"/>
        <v>876710</v>
      </c>
      <c r="P458" s="52">
        <v>453</v>
      </c>
      <c r="Q458" s="52">
        <v>33</v>
      </c>
      <c r="R458" s="4">
        <f t="shared" si="110"/>
        <v>20779</v>
      </c>
      <c r="S458" s="6">
        <f t="shared" si="120"/>
        <v>70109.163499999995</v>
      </c>
      <c r="T458" s="57">
        <v>12085797</v>
      </c>
      <c r="U458" s="6">
        <f t="shared" si="111"/>
        <v>12085.797</v>
      </c>
      <c r="V458" s="6">
        <f t="shared" si="112"/>
        <v>58023.366499999996</v>
      </c>
      <c r="W458" s="4">
        <f t="shared" si="113"/>
        <v>1160467</v>
      </c>
      <c r="X458" s="19">
        <f t="shared" si="114"/>
        <v>2057956</v>
      </c>
      <c r="Y458" s="20">
        <v>0</v>
      </c>
      <c r="Z458" s="18">
        <v>0</v>
      </c>
      <c r="AA458" s="4">
        <f t="shared" si="115"/>
        <v>2057956</v>
      </c>
      <c r="AB458" s="20"/>
      <c r="AC458" s="20"/>
      <c r="AD458" s="20"/>
      <c r="AE458" s="20"/>
      <c r="AF458" s="20"/>
      <c r="AG458" s="20"/>
      <c r="AH458" s="53">
        <v>0</v>
      </c>
      <c r="AI458" s="53">
        <v>0</v>
      </c>
      <c r="AJ458" s="22"/>
      <c r="AK458" s="28">
        <f t="shared" si="116"/>
        <v>2057956</v>
      </c>
      <c r="AL458" s="30" t="str">
        <f t="shared" si="117"/>
        <v xml:space="preserve"> </v>
      </c>
      <c r="AM458" s="30" t="str">
        <f t="shared" si="118"/>
        <v xml:space="preserve"> </v>
      </c>
    </row>
    <row r="459" spans="1:39" ht="17.100000000000001" customHeight="1">
      <c r="A459" s="8" t="s">
        <v>162</v>
      </c>
      <c r="B459" s="8" t="s">
        <v>738</v>
      </c>
      <c r="C459" s="8" t="s">
        <v>29</v>
      </c>
      <c r="D459" s="8" t="s">
        <v>747</v>
      </c>
      <c r="E459" s="50">
        <v>2096.33</v>
      </c>
      <c r="F459" s="2">
        <f t="shared" si="119"/>
        <v>3682748.6908</v>
      </c>
      <c r="G459" s="56">
        <v>1896713.61</v>
      </c>
      <c r="H459" s="55">
        <v>291847</v>
      </c>
      <c r="I459" s="34">
        <f t="shared" si="108"/>
        <v>218885.25</v>
      </c>
      <c r="J459" s="35">
        <v>199557</v>
      </c>
      <c r="K459" s="35">
        <v>1087</v>
      </c>
      <c r="L459" s="35">
        <v>487027</v>
      </c>
      <c r="M459" s="35">
        <v>15404</v>
      </c>
      <c r="N459" s="2">
        <f t="shared" si="109"/>
        <v>2818673.8600000003</v>
      </c>
      <c r="O459" s="4">
        <f t="shared" si="107"/>
        <v>864075</v>
      </c>
      <c r="P459" s="52">
        <v>1134</v>
      </c>
      <c r="Q459" s="52">
        <v>33</v>
      </c>
      <c r="R459" s="4">
        <f t="shared" si="110"/>
        <v>52017</v>
      </c>
      <c r="S459" s="6">
        <f t="shared" si="120"/>
        <v>175986.90349999999</v>
      </c>
      <c r="T459" s="57">
        <v>121195758</v>
      </c>
      <c r="U459" s="6">
        <f t="shared" si="111"/>
        <v>121195.758</v>
      </c>
      <c r="V459" s="6">
        <f t="shared" si="112"/>
        <v>54791.145499999984</v>
      </c>
      <c r="W459" s="4">
        <f t="shared" si="113"/>
        <v>1095823</v>
      </c>
      <c r="X459" s="19">
        <f t="shared" si="114"/>
        <v>2011915</v>
      </c>
      <c r="Y459" s="20">
        <v>0</v>
      </c>
      <c r="Z459" s="18">
        <v>0</v>
      </c>
      <c r="AA459" s="4">
        <f t="shared" si="115"/>
        <v>2011915</v>
      </c>
      <c r="AB459" s="20"/>
      <c r="AC459" s="20"/>
      <c r="AD459" s="20"/>
      <c r="AE459" s="20"/>
      <c r="AF459" s="20"/>
      <c r="AG459" s="20"/>
      <c r="AH459" s="53">
        <v>0</v>
      </c>
      <c r="AI459" s="53">
        <v>0</v>
      </c>
      <c r="AJ459" s="22"/>
      <c r="AK459" s="28">
        <f t="shared" si="116"/>
        <v>2011915</v>
      </c>
      <c r="AL459" s="30" t="str">
        <f t="shared" si="117"/>
        <v xml:space="preserve"> </v>
      </c>
      <c r="AM459" s="30" t="str">
        <f t="shared" si="118"/>
        <v xml:space="preserve"> </v>
      </c>
    </row>
    <row r="460" spans="1:39" ht="17.100000000000001" customHeight="1">
      <c r="A460" s="8" t="s">
        <v>234</v>
      </c>
      <c r="B460" s="8" t="s">
        <v>748</v>
      </c>
      <c r="C460" s="8" t="s">
        <v>235</v>
      </c>
      <c r="D460" s="8" t="s">
        <v>749</v>
      </c>
      <c r="E460" s="50">
        <v>343.87</v>
      </c>
      <c r="F460" s="2">
        <f t="shared" si="119"/>
        <v>604097.0612</v>
      </c>
      <c r="G460" s="56">
        <v>35459.11</v>
      </c>
      <c r="H460" s="55">
        <v>28188</v>
      </c>
      <c r="I460" s="34">
        <f t="shared" si="108"/>
        <v>21141</v>
      </c>
      <c r="J460" s="35">
        <v>28708</v>
      </c>
      <c r="K460" s="35">
        <v>0</v>
      </c>
      <c r="L460" s="35">
        <v>0</v>
      </c>
      <c r="M460" s="35">
        <v>5166</v>
      </c>
      <c r="N460" s="2">
        <f t="shared" si="109"/>
        <v>90474.11</v>
      </c>
      <c r="O460" s="4">
        <f t="shared" si="107"/>
        <v>513623</v>
      </c>
      <c r="P460" s="52">
        <v>179</v>
      </c>
      <c r="Q460" s="52">
        <v>33</v>
      </c>
      <c r="R460" s="4">
        <f t="shared" si="110"/>
        <v>8211</v>
      </c>
      <c r="S460" s="6">
        <f t="shared" si="120"/>
        <v>28867.886500000001</v>
      </c>
      <c r="T460" s="57">
        <v>1952594</v>
      </c>
      <c r="U460" s="6">
        <f t="shared" si="111"/>
        <v>1952.5940000000001</v>
      </c>
      <c r="V460" s="6">
        <f t="shared" si="112"/>
        <v>26915.2925</v>
      </c>
      <c r="W460" s="4">
        <f t="shared" si="113"/>
        <v>538306</v>
      </c>
      <c r="X460" s="19">
        <f t="shared" si="114"/>
        <v>1060140</v>
      </c>
      <c r="Y460" s="20">
        <v>0</v>
      </c>
      <c r="Z460" s="18">
        <v>0</v>
      </c>
      <c r="AA460" s="4">
        <f t="shared" si="115"/>
        <v>1060140</v>
      </c>
      <c r="AB460" s="20"/>
      <c r="AC460" s="20"/>
      <c r="AD460" s="20"/>
      <c r="AE460" s="20"/>
      <c r="AF460" s="20"/>
      <c r="AG460" s="20"/>
      <c r="AH460" s="53">
        <v>0</v>
      </c>
      <c r="AI460" s="53">
        <v>0</v>
      </c>
      <c r="AJ460" s="22"/>
      <c r="AK460" s="28">
        <f t="shared" si="116"/>
        <v>1060140</v>
      </c>
      <c r="AL460" s="30" t="str">
        <f t="shared" si="117"/>
        <v xml:space="preserve"> </v>
      </c>
      <c r="AM460" s="30" t="str">
        <f t="shared" si="118"/>
        <v xml:space="preserve"> </v>
      </c>
    </row>
    <row r="461" spans="1:39" ht="17.100000000000001" customHeight="1">
      <c r="A461" s="8" t="s">
        <v>234</v>
      </c>
      <c r="B461" s="8" t="s">
        <v>748</v>
      </c>
      <c r="C461" s="8" t="s">
        <v>51</v>
      </c>
      <c r="D461" s="8" t="s">
        <v>750</v>
      </c>
      <c r="E461" s="50">
        <v>2717.08</v>
      </c>
      <c r="F461" s="2">
        <f t="shared" si="119"/>
        <v>4773257.4607999995</v>
      </c>
      <c r="G461" s="56">
        <v>865525.41</v>
      </c>
      <c r="H461" s="55">
        <v>249013</v>
      </c>
      <c r="I461" s="34">
        <f t="shared" si="108"/>
        <v>186759.75</v>
      </c>
      <c r="J461" s="35">
        <v>252677</v>
      </c>
      <c r="K461" s="35">
        <v>277682</v>
      </c>
      <c r="L461" s="35">
        <v>626496</v>
      </c>
      <c r="M461" s="35">
        <v>15185</v>
      </c>
      <c r="N461" s="2">
        <f t="shared" si="109"/>
        <v>2224325.16</v>
      </c>
      <c r="O461" s="4">
        <f t="shared" si="107"/>
        <v>2548932</v>
      </c>
      <c r="P461" s="52">
        <v>923</v>
      </c>
      <c r="Q461" s="52">
        <v>33</v>
      </c>
      <c r="R461" s="4">
        <f t="shared" si="110"/>
        <v>42338</v>
      </c>
      <c r="S461" s="6">
        <f t="shared" si="120"/>
        <v>228098.86600000001</v>
      </c>
      <c r="T461" s="57">
        <v>53526618</v>
      </c>
      <c r="U461" s="6">
        <f t="shared" si="111"/>
        <v>53526.618000000002</v>
      </c>
      <c r="V461" s="6">
        <f t="shared" si="112"/>
        <v>174572.24800000002</v>
      </c>
      <c r="W461" s="4">
        <f t="shared" si="113"/>
        <v>3491445</v>
      </c>
      <c r="X461" s="19">
        <f t="shared" si="114"/>
        <v>6082715</v>
      </c>
      <c r="Y461" s="20">
        <v>0</v>
      </c>
      <c r="Z461" s="18">
        <v>0</v>
      </c>
      <c r="AA461" s="4">
        <f t="shared" si="115"/>
        <v>6082715</v>
      </c>
      <c r="AB461" s="20"/>
      <c r="AC461" s="20"/>
      <c r="AD461" s="20"/>
      <c r="AE461" s="20"/>
      <c r="AF461" s="20"/>
      <c r="AG461" s="20"/>
      <c r="AH461" s="53">
        <v>0</v>
      </c>
      <c r="AI461" s="53">
        <v>0</v>
      </c>
      <c r="AJ461" s="22"/>
      <c r="AK461" s="28">
        <f t="shared" si="116"/>
        <v>6082715</v>
      </c>
      <c r="AL461" s="30" t="str">
        <f t="shared" si="117"/>
        <v xml:space="preserve"> </v>
      </c>
      <c r="AM461" s="30" t="str">
        <f t="shared" si="118"/>
        <v xml:space="preserve"> </v>
      </c>
    </row>
    <row r="462" spans="1:39" ht="17.100000000000001" customHeight="1">
      <c r="A462" s="8" t="s">
        <v>234</v>
      </c>
      <c r="B462" s="8" t="s">
        <v>748</v>
      </c>
      <c r="C462" s="8" t="s">
        <v>190</v>
      </c>
      <c r="D462" s="8" t="s">
        <v>751</v>
      </c>
      <c r="E462" s="50">
        <v>1208.4000000000001</v>
      </c>
      <c r="F462" s="2">
        <f t="shared" si="119"/>
        <v>2122868.784</v>
      </c>
      <c r="G462" s="56">
        <v>261676.44</v>
      </c>
      <c r="H462" s="55">
        <v>104169</v>
      </c>
      <c r="I462" s="34">
        <f t="shared" si="108"/>
        <v>78126.75</v>
      </c>
      <c r="J462" s="35">
        <v>105115</v>
      </c>
      <c r="K462" s="35">
        <v>115025</v>
      </c>
      <c r="L462" s="35">
        <v>260779</v>
      </c>
      <c r="M462" s="35">
        <v>7186</v>
      </c>
      <c r="N462" s="2">
        <f t="shared" si="109"/>
        <v>827908.19</v>
      </c>
      <c r="O462" s="4">
        <f t="shared" si="107"/>
        <v>1294961</v>
      </c>
      <c r="P462" s="52">
        <v>202</v>
      </c>
      <c r="Q462" s="52">
        <v>57</v>
      </c>
      <c r="R462" s="4">
        <f t="shared" si="110"/>
        <v>16004</v>
      </c>
      <c r="S462" s="6">
        <f t="shared" si="120"/>
        <v>101445.18</v>
      </c>
      <c r="T462" s="57">
        <v>15387687</v>
      </c>
      <c r="U462" s="6">
        <f t="shared" si="111"/>
        <v>15387.687</v>
      </c>
      <c r="V462" s="6">
        <f t="shared" si="112"/>
        <v>86057.492999999988</v>
      </c>
      <c r="W462" s="4">
        <f t="shared" si="113"/>
        <v>1721150</v>
      </c>
      <c r="X462" s="19">
        <f t="shared" si="114"/>
        <v>3032115</v>
      </c>
      <c r="Y462" s="20">
        <v>0</v>
      </c>
      <c r="Z462" s="18">
        <v>0</v>
      </c>
      <c r="AA462" s="4">
        <f t="shared" si="115"/>
        <v>3032115</v>
      </c>
      <c r="AB462" s="20"/>
      <c r="AC462" s="20"/>
      <c r="AD462" s="20"/>
      <c r="AE462" s="20"/>
      <c r="AF462" s="20"/>
      <c r="AG462" s="20"/>
      <c r="AH462" s="53">
        <v>0</v>
      </c>
      <c r="AI462" s="53">
        <v>0</v>
      </c>
      <c r="AJ462" s="22"/>
      <c r="AK462" s="28">
        <f t="shared" si="116"/>
        <v>3032115</v>
      </c>
      <c r="AL462" s="30" t="str">
        <f t="shared" si="117"/>
        <v xml:space="preserve"> </v>
      </c>
      <c r="AM462" s="30" t="str">
        <f t="shared" si="118"/>
        <v xml:space="preserve"> </v>
      </c>
    </row>
    <row r="463" spans="1:39" ht="17.100000000000001" customHeight="1">
      <c r="A463" s="8" t="s">
        <v>234</v>
      </c>
      <c r="B463" s="8" t="s">
        <v>748</v>
      </c>
      <c r="C463" s="8" t="s">
        <v>96</v>
      </c>
      <c r="D463" s="8" t="s">
        <v>752</v>
      </c>
      <c r="E463" s="50">
        <v>470.44</v>
      </c>
      <c r="F463" s="2">
        <f t="shared" si="119"/>
        <v>826450.17440000002</v>
      </c>
      <c r="G463" s="56">
        <v>172917.65</v>
      </c>
      <c r="H463" s="55">
        <v>40135</v>
      </c>
      <c r="I463" s="34">
        <f t="shared" si="108"/>
        <v>30101.25</v>
      </c>
      <c r="J463" s="35">
        <v>40750</v>
      </c>
      <c r="K463" s="35">
        <v>44697</v>
      </c>
      <c r="L463" s="35">
        <v>100893</v>
      </c>
      <c r="M463" s="35">
        <v>27530</v>
      </c>
      <c r="N463" s="2">
        <f t="shared" si="109"/>
        <v>416888.9</v>
      </c>
      <c r="O463" s="4">
        <f t="shared" si="107"/>
        <v>409561</v>
      </c>
      <c r="P463" s="52">
        <v>210</v>
      </c>
      <c r="Q463" s="52">
        <v>68</v>
      </c>
      <c r="R463" s="4">
        <f t="shared" si="110"/>
        <v>19849</v>
      </c>
      <c r="S463" s="6">
        <f t="shared" si="120"/>
        <v>39493.438000000002</v>
      </c>
      <c r="T463" s="57">
        <v>9841642</v>
      </c>
      <c r="U463" s="6">
        <f t="shared" si="111"/>
        <v>9841.6419999999998</v>
      </c>
      <c r="V463" s="6">
        <f t="shared" si="112"/>
        <v>29651.796000000002</v>
      </c>
      <c r="W463" s="4">
        <f t="shared" si="113"/>
        <v>593036</v>
      </c>
      <c r="X463" s="19">
        <f t="shared" si="114"/>
        <v>1022446</v>
      </c>
      <c r="Y463" s="20">
        <v>0</v>
      </c>
      <c r="Z463" s="18">
        <v>0</v>
      </c>
      <c r="AA463" s="4">
        <f t="shared" si="115"/>
        <v>1022446</v>
      </c>
      <c r="AB463" s="20"/>
      <c r="AC463" s="20"/>
      <c r="AD463" s="20"/>
      <c r="AE463" s="20"/>
      <c r="AF463" s="20"/>
      <c r="AG463" s="20"/>
      <c r="AH463" s="53">
        <v>0</v>
      </c>
      <c r="AI463" s="53">
        <v>0</v>
      </c>
      <c r="AJ463" s="22"/>
      <c r="AK463" s="28">
        <f t="shared" si="116"/>
        <v>1022446</v>
      </c>
      <c r="AL463" s="30" t="str">
        <f t="shared" si="117"/>
        <v xml:space="preserve"> </v>
      </c>
      <c r="AM463" s="30" t="str">
        <f t="shared" si="118"/>
        <v xml:space="preserve"> </v>
      </c>
    </row>
    <row r="464" spans="1:39" ht="17.100000000000001" customHeight="1">
      <c r="A464" s="8" t="s">
        <v>234</v>
      </c>
      <c r="B464" s="8" t="s">
        <v>748</v>
      </c>
      <c r="C464" s="8" t="s">
        <v>207</v>
      </c>
      <c r="D464" s="8" t="s">
        <v>753</v>
      </c>
      <c r="E464" s="50">
        <v>1095.6300000000001</v>
      </c>
      <c r="F464" s="2">
        <f t="shared" si="119"/>
        <v>1924758.9588000001</v>
      </c>
      <c r="G464" s="56">
        <v>763043.52</v>
      </c>
      <c r="H464" s="55">
        <v>102023</v>
      </c>
      <c r="I464" s="34">
        <f t="shared" si="108"/>
        <v>76517.25</v>
      </c>
      <c r="J464" s="35">
        <v>103566</v>
      </c>
      <c r="K464" s="35">
        <v>113770</v>
      </c>
      <c r="L464" s="35">
        <v>256173</v>
      </c>
      <c r="M464" s="35">
        <v>59417</v>
      </c>
      <c r="N464" s="2">
        <f t="shared" si="109"/>
        <v>1372486.77</v>
      </c>
      <c r="O464" s="4">
        <f t="shared" si="107"/>
        <v>552272</v>
      </c>
      <c r="P464" s="52">
        <v>406</v>
      </c>
      <c r="Q464" s="52">
        <v>79</v>
      </c>
      <c r="R464" s="4">
        <f t="shared" si="110"/>
        <v>44583</v>
      </c>
      <c r="S464" s="6">
        <f t="shared" si="120"/>
        <v>91978.138500000001</v>
      </c>
      <c r="T464" s="57">
        <v>49090547</v>
      </c>
      <c r="U464" s="6">
        <f t="shared" si="111"/>
        <v>49090.546999999999</v>
      </c>
      <c r="V464" s="6">
        <f t="shared" si="112"/>
        <v>42887.591500000002</v>
      </c>
      <c r="W464" s="4">
        <f t="shared" si="113"/>
        <v>857752</v>
      </c>
      <c r="X464" s="19">
        <f t="shared" si="114"/>
        <v>1454607</v>
      </c>
      <c r="Y464" s="20">
        <v>0</v>
      </c>
      <c r="Z464" s="18">
        <v>0</v>
      </c>
      <c r="AA464" s="4">
        <f t="shared" si="115"/>
        <v>1454607</v>
      </c>
      <c r="AB464" s="20"/>
      <c r="AC464" s="20"/>
      <c r="AD464" s="20"/>
      <c r="AE464" s="20"/>
      <c r="AF464" s="20"/>
      <c r="AG464" s="20"/>
      <c r="AH464" s="53">
        <v>0</v>
      </c>
      <c r="AI464" s="53">
        <v>0</v>
      </c>
      <c r="AJ464" s="22"/>
      <c r="AK464" s="28">
        <f t="shared" si="116"/>
        <v>1454607</v>
      </c>
      <c r="AL464" s="30" t="str">
        <f t="shared" si="117"/>
        <v xml:space="preserve"> </v>
      </c>
      <c r="AM464" s="30" t="str">
        <f t="shared" si="118"/>
        <v xml:space="preserve"> </v>
      </c>
    </row>
    <row r="465" spans="1:39" ht="17.100000000000001" customHeight="1">
      <c r="A465" s="8" t="s">
        <v>234</v>
      </c>
      <c r="B465" s="8" t="s">
        <v>748</v>
      </c>
      <c r="C465" s="8" t="s">
        <v>191</v>
      </c>
      <c r="D465" s="8" t="s">
        <v>754</v>
      </c>
      <c r="E465" s="50">
        <v>507.89</v>
      </c>
      <c r="F465" s="2">
        <f t="shared" si="119"/>
        <v>892240.83640000003</v>
      </c>
      <c r="G465" s="56">
        <v>130665.66</v>
      </c>
      <c r="H465" s="55">
        <v>45383</v>
      </c>
      <c r="I465" s="34">
        <f t="shared" si="108"/>
        <v>34037.25</v>
      </c>
      <c r="J465" s="35">
        <v>46174</v>
      </c>
      <c r="K465" s="35">
        <v>50527</v>
      </c>
      <c r="L465" s="35">
        <v>112871</v>
      </c>
      <c r="M465" s="35">
        <v>29218</v>
      </c>
      <c r="N465" s="2">
        <f t="shared" si="109"/>
        <v>403492.91000000003</v>
      </c>
      <c r="O465" s="4">
        <f t="shared" si="107"/>
        <v>488748</v>
      </c>
      <c r="P465" s="52">
        <v>287</v>
      </c>
      <c r="Q465" s="52">
        <v>66</v>
      </c>
      <c r="R465" s="4">
        <f t="shared" si="110"/>
        <v>26329</v>
      </c>
      <c r="S465" s="6">
        <f t="shared" si="120"/>
        <v>42637.3655</v>
      </c>
      <c r="T465" s="57">
        <v>7428406</v>
      </c>
      <c r="U465" s="6">
        <f t="shared" si="111"/>
        <v>7428.4059999999999</v>
      </c>
      <c r="V465" s="6">
        <f t="shared" si="112"/>
        <v>35208.959499999997</v>
      </c>
      <c r="W465" s="4">
        <f t="shared" si="113"/>
        <v>704179</v>
      </c>
      <c r="X465" s="19">
        <f t="shared" si="114"/>
        <v>1219256</v>
      </c>
      <c r="Y465" s="20">
        <v>0</v>
      </c>
      <c r="Z465" s="18">
        <v>0</v>
      </c>
      <c r="AA465" s="4">
        <f t="shared" si="115"/>
        <v>1219256</v>
      </c>
      <c r="AB465" s="20"/>
      <c r="AC465" s="20"/>
      <c r="AD465" s="20"/>
      <c r="AE465" s="20"/>
      <c r="AF465" s="20"/>
      <c r="AG465" s="20"/>
      <c r="AH465" s="53">
        <v>0</v>
      </c>
      <c r="AI465" s="53">
        <v>0</v>
      </c>
      <c r="AJ465" s="22"/>
      <c r="AK465" s="28">
        <f t="shared" si="116"/>
        <v>1219256</v>
      </c>
      <c r="AL465" s="30" t="str">
        <f t="shared" si="117"/>
        <v xml:space="preserve"> </v>
      </c>
      <c r="AM465" s="30" t="str">
        <f t="shared" si="118"/>
        <v xml:space="preserve"> </v>
      </c>
    </row>
    <row r="466" spans="1:39" ht="17.100000000000001" customHeight="1">
      <c r="A466" s="8" t="s">
        <v>234</v>
      </c>
      <c r="B466" s="8" t="s">
        <v>748</v>
      </c>
      <c r="C466" s="8" t="s">
        <v>56</v>
      </c>
      <c r="D466" s="8" t="s">
        <v>755</v>
      </c>
      <c r="E466" s="50">
        <v>539.35</v>
      </c>
      <c r="F466" s="2">
        <f t="shared" si="119"/>
        <v>947508.50600000005</v>
      </c>
      <c r="G466" s="56">
        <v>123116.16</v>
      </c>
      <c r="H466" s="55">
        <v>45594</v>
      </c>
      <c r="I466" s="34">
        <f t="shared" si="108"/>
        <v>34195.5</v>
      </c>
      <c r="J466" s="35">
        <v>45152</v>
      </c>
      <c r="K466" s="35">
        <v>49335</v>
      </c>
      <c r="L466" s="35">
        <v>110617</v>
      </c>
      <c r="M466" s="35">
        <v>26981</v>
      </c>
      <c r="N466" s="2">
        <f t="shared" si="109"/>
        <v>389396.66000000003</v>
      </c>
      <c r="O466" s="4">
        <f t="shared" si="107"/>
        <v>558112</v>
      </c>
      <c r="P466" s="52">
        <v>292</v>
      </c>
      <c r="Q466" s="52">
        <v>33</v>
      </c>
      <c r="R466" s="4">
        <f t="shared" si="110"/>
        <v>13394</v>
      </c>
      <c r="S466" s="6">
        <f t="shared" si="120"/>
        <v>45278.432500000003</v>
      </c>
      <c r="T466" s="57">
        <v>6716648</v>
      </c>
      <c r="U466" s="6">
        <f t="shared" si="111"/>
        <v>6716.6480000000001</v>
      </c>
      <c r="V466" s="6">
        <f t="shared" si="112"/>
        <v>38561.784500000002</v>
      </c>
      <c r="W466" s="4">
        <f t="shared" si="113"/>
        <v>771236</v>
      </c>
      <c r="X466" s="19">
        <f t="shared" si="114"/>
        <v>1342742</v>
      </c>
      <c r="Y466" s="20">
        <v>0</v>
      </c>
      <c r="Z466" s="18">
        <v>0</v>
      </c>
      <c r="AA466" s="4">
        <f t="shared" si="115"/>
        <v>1342742</v>
      </c>
      <c r="AB466" s="20"/>
      <c r="AC466" s="20"/>
      <c r="AD466" s="20"/>
      <c r="AE466" s="20"/>
      <c r="AF466" s="20"/>
      <c r="AG466" s="20"/>
      <c r="AH466" s="53">
        <v>0</v>
      </c>
      <c r="AI466" s="53">
        <v>0</v>
      </c>
      <c r="AJ466" s="22"/>
      <c r="AK466" s="28">
        <f t="shared" si="116"/>
        <v>1342742</v>
      </c>
      <c r="AL466" s="30" t="str">
        <f t="shared" si="117"/>
        <v xml:space="preserve"> </v>
      </c>
      <c r="AM466" s="30" t="str">
        <f t="shared" si="118"/>
        <v xml:space="preserve"> </v>
      </c>
    </row>
    <row r="467" spans="1:39" ht="17.100000000000001" customHeight="1">
      <c r="A467" s="8" t="s">
        <v>234</v>
      </c>
      <c r="B467" s="8" t="s">
        <v>748</v>
      </c>
      <c r="C467" s="8" t="s">
        <v>114</v>
      </c>
      <c r="D467" s="8" t="s">
        <v>756</v>
      </c>
      <c r="E467" s="50">
        <v>378.02</v>
      </c>
      <c r="F467" s="2">
        <f t="shared" si="119"/>
        <v>664090.41519999993</v>
      </c>
      <c r="G467" s="56">
        <v>116269.53</v>
      </c>
      <c r="H467" s="55">
        <v>28750</v>
      </c>
      <c r="I467" s="34">
        <f t="shared" si="108"/>
        <v>21562.5</v>
      </c>
      <c r="J467" s="35">
        <v>29111</v>
      </c>
      <c r="K467" s="35">
        <v>32172</v>
      </c>
      <c r="L467" s="35">
        <v>73157</v>
      </c>
      <c r="M467" s="35">
        <v>45034</v>
      </c>
      <c r="N467" s="2">
        <f t="shared" si="109"/>
        <v>317306.03000000003</v>
      </c>
      <c r="O467" s="4">
        <f t="shared" si="107"/>
        <v>346784</v>
      </c>
      <c r="P467" s="52">
        <v>178</v>
      </c>
      <c r="Q467" s="52">
        <v>84</v>
      </c>
      <c r="R467" s="4">
        <f t="shared" si="110"/>
        <v>20783</v>
      </c>
      <c r="S467" s="6">
        <f t="shared" si="120"/>
        <v>31734.778999999999</v>
      </c>
      <c r="T467" s="57">
        <v>6505782</v>
      </c>
      <c r="U467" s="6">
        <f t="shared" si="111"/>
        <v>6505.7820000000002</v>
      </c>
      <c r="V467" s="6">
        <f t="shared" si="112"/>
        <v>25228.996999999999</v>
      </c>
      <c r="W467" s="4">
        <f t="shared" si="113"/>
        <v>504580</v>
      </c>
      <c r="X467" s="19">
        <f t="shared" si="114"/>
        <v>872147</v>
      </c>
      <c r="Y467" s="20">
        <v>0</v>
      </c>
      <c r="Z467" s="18">
        <v>0</v>
      </c>
      <c r="AA467" s="4">
        <f t="shared" si="115"/>
        <v>872147</v>
      </c>
      <c r="AB467" s="20"/>
      <c r="AC467" s="20"/>
      <c r="AD467" s="20"/>
      <c r="AE467" s="20"/>
      <c r="AF467" s="20"/>
      <c r="AG467" s="20"/>
      <c r="AH467" s="53">
        <v>0</v>
      </c>
      <c r="AI467" s="53">
        <v>0</v>
      </c>
      <c r="AJ467" s="22"/>
      <c r="AK467" s="28">
        <f t="shared" si="116"/>
        <v>872147</v>
      </c>
      <c r="AL467" s="30" t="str">
        <f t="shared" si="117"/>
        <v xml:space="preserve"> </v>
      </c>
      <c r="AM467" s="30" t="str">
        <f t="shared" si="118"/>
        <v xml:space="preserve"> </v>
      </c>
    </row>
    <row r="468" spans="1:39" ht="17.100000000000001" customHeight="1">
      <c r="A468" s="8" t="s">
        <v>234</v>
      </c>
      <c r="B468" s="8" t="s">
        <v>748</v>
      </c>
      <c r="C468" s="8" t="s">
        <v>38</v>
      </c>
      <c r="D468" s="8" t="s">
        <v>757</v>
      </c>
      <c r="E468" s="50">
        <v>664.09</v>
      </c>
      <c r="F468" s="2">
        <f t="shared" si="119"/>
        <v>1166646.7484000002</v>
      </c>
      <c r="G468" s="56">
        <v>290777.89</v>
      </c>
      <c r="H468" s="55">
        <v>65105</v>
      </c>
      <c r="I468" s="34">
        <f t="shared" si="108"/>
        <v>48828.75</v>
      </c>
      <c r="J468" s="35">
        <v>66216</v>
      </c>
      <c r="K468" s="35">
        <v>72411</v>
      </c>
      <c r="L468" s="35">
        <v>161947</v>
      </c>
      <c r="M468" s="35">
        <v>84370</v>
      </c>
      <c r="N468" s="2">
        <f t="shared" si="109"/>
        <v>724550.64</v>
      </c>
      <c r="O468" s="4">
        <f t="shared" si="107"/>
        <v>442096</v>
      </c>
      <c r="P468" s="52">
        <v>399</v>
      </c>
      <c r="Q468" s="52">
        <v>70</v>
      </c>
      <c r="R468" s="4">
        <f t="shared" si="110"/>
        <v>38823</v>
      </c>
      <c r="S468" s="6">
        <f t="shared" si="120"/>
        <v>55750.355499999998</v>
      </c>
      <c r="T468" s="57">
        <v>15251058</v>
      </c>
      <c r="U468" s="6">
        <f t="shared" si="111"/>
        <v>15251.058000000001</v>
      </c>
      <c r="V468" s="6">
        <f t="shared" si="112"/>
        <v>40499.297500000001</v>
      </c>
      <c r="W468" s="4">
        <f t="shared" si="113"/>
        <v>809986</v>
      </c>
      <c r="X468" s="19">
        <f t="shared" si="114"/>
        <v>1290905</v>
      </c>
      <c r="Y468" s="20">
        <v>0</v>
      </c>
      <c r="Z468" s="18">
        <v>0</v>
      </c>
      <c r="AA468" s="4">
        <f t="shared" si="115"/>
        <v>1290905</v>
      </c>
      <c r="AB468" s="20"/>
      <c r="AC468" s="20"/>
      <c r="AD468" s="20"/>
      <c r="AE468" s="20"/>
      <c r="AF468" s="20"/>
      <c r="AG468" s="20"/>
      <c r="AH468" s="53">
        <v>0</v>
      </c>
      <c r="AI468" s="53">
        <v>0</v>
      </c>
      <c r="AJ468" s="22"/>
      <c r="AK468" s="28">
        <f t="shared" si="116"/>
        <v>1290905</v>
      </c>
      <c r="AL468" s="30" t="str">
        <f t="shared" si="117"/>
        <v xml:space="preserve"> </v>
      </c>
      <c r="AM468" s="30" t="str">
        <f t="shared" si="118"/>
        <v xml:space="preserve"> </v>
      </c>
    </row>
    <row r="469" spans="1:39" ht="17.100000000000001" customHeight="1">
      <c r="A469" s="8" t="s">
        <v>234</v>
      </c>
      <c r="B469" s="8" t="s">
        <v>748</v>
      </c>
      <c r="C469" s="8" t="s">
        <v>86</v>
      </c>
      <c r="D469" s="8" t="s">
        <v>758</v>
      </c>
      <c r="E469" s="50">
        <v>453.42</v>
      </c>
      <c r="F469" s="2">
        <f t="shared" si="119"/>
        <v>796550.11920000007</v>
      </c>
      <c r="G469" s="56">
        <v>442475.83</v>
      </c>
      <c r="H469" s="55">
        <v>38078</v>
      </c>
      <c r="I469" s="34">
        <f t="shared" si="108"/>
        <v>28558.5</v>
      </c>
      <c r="J469" s="35">
        <v>38781</v>
      </c>
      <c r="K469" s="35">
        <v>42299</v>
      </c>
      <c r="L469" s="35">
        <v>94277</v>
      </c>
      <c r="M469" s="35">
        <v>72587</v>
      </c>
      <c r="N469" s="2">
        <f t="shared" si="109"/>
        <v>718978.33000000007</v>
      </c>
      <c r="O469" s="4">
        <f t="shared" si="107"/>
        <v>77572</v>
      </c>
      <c r="P469" s="52">
        <v>207</v>
      </c>
      <c r="Q469" s="52">
        <v>90</v>
      </c>
      <c r="R469" s="4">
        <f t="shared" si="110"/>
        <v>25896</v>
      </c>
      <c r="S469" s="6">
        <f t="shared" si="120"/>
        <v>38064.608999999997</v>
      </c>
      <c r="T469" s="57">
        <v>24545441</v>
      </c>
      <c r="U469" s="6">
        <f t="shared" si="111"/>
        <v>24545.440999999999</v>
      </c>
      <c r="V469" s="6">
        <f t="shared" si="112"/>
        <v>13519.167999999998</v>
      </c>
      <c r="W469" s="4">
        <f t="shared" si="113"/>
        <v>270383</v>
      </c>
      <c r="X469" s="19">
        <f t="shared" si="114"/>
        <v>373851</v>
      </c>
      <c r="Y469" s="20">
        <v>0</v>
      </c>
      <c r="Z469" s="18">
        <v>0</v>
      </c>
      <c r="AA469" s="4">
        <f t="shared" si="115"/>
        <v>373851</v>
      </c>
      <c r="AB469" s="20"/>
      <c r="AC469" s="20"/>
      <c r="AD469" s="20"/>
      <c r="AE469" s="20"/>
      <c r="AF469" s="20"/>
      <c r="AG469" s="20"/>
      <c r="AH469" s="53">
        <v>0</v>
      </c>
      <c r="AI469" s="53">
        <v>0</v>
      </c>
      <c r="AJ469" s="22"/>
      <c r="AK469" s="28">
        <f t="shared" si="116"/>
        <v>373851</v>
      </c>
      <c r="AL469" s="30" t="str">
        <f t="shared" si="117"/>
        <v xml:space="preserve"> </v>
      </c>
      <c r="AM469" s="30" t="str">
        <f t="shared" si="118"/>
        <v xml:space="preserve"> </v>
      </c>
    </row>
    <row r="470" spans="1:39" ht="17.100000000000001" customHeight="1">
      <c r="A470" s="8" t="s">
        <v>140</v>
      </c>
      <c r="B470" s="8" t="s">
        <v>759</v>
      </c>
      <c r="C470" s="8" t="s">
        <v>204</v>
      </c>
      <c r="D470" s="8" t="s">
        <v>760</v>
      </c>
      <c r="E470" s="50">
        <v>606.16999999999996</v>
      </c>
      <c r="F470" s="2">
        <f t="shared" si="119"/>
        <v>1064895.2091999999</v>
      </c>
      <c r="G470" s="56">
        <v>148870.75</v>
      </c>
      <c r="H470" s="55">
        <v>30385</v>
      </c>
      <c r="I470" s="34">
        <f t="shared" si="108"/>
        <v>22788.75</v>
      </c>
      <c r="J470" s="35">
        <v>48695</v>
      </c>
      <c r="K470" s="35">
        <v>0</v>
      </c>
      <c r="L470" s="35">
        <v>0</v>
      </c>
      <c r="M470" s="35">
        <v>14202</v>
      </c>
      <c r="N470" s="2">
        <f t="shared" si="109"/>
        <v>234556.5</v>
      </c>
      <c r="O470" s="4">
        <f t="shared" si="107"/>
        <v>830339</v>
      </c>
      <c r="P470" s="52">
        <v>186</v>
      </c>
      <c r="Q470" s="52">
        <v>57</v>
      </c>
      <c r="R470" s="4">
        <f t="shared" si="110"/>
        <v>14737</v>
      </c>
      <c r="S470" s="6">
        <f t="shared" si="120"/>
        <v>50887.9715</v>
      </c>
      <c r="T470" s="57">
        <v>8757103</v>
      </c>
      <c r="U470" s="6">
        <f t="shared" si="111"/>
        <v>8757.1029999999992</v>
      </c>
      <c r="V470" s="6">
        <f t="shared" si="112"/>
        <v>42130.868499999997</v>
      </c>
      <c r="W470" s="4">
        <f t="shared" si="113"/>
        <v>842617</v>
      </c>
      <c r="X470" s="19">
        <f t="shared" si="114"/>
        <v>1687693</v>
      </c>
      <c r="Y470" s="20">
        <v>0</v>
      </c>
      <c r="Z470" s="18">
        <v>0</v>
      </c>
      <c r="AA470" s="4">
        <f t="shared" si="115"/>
        <v>1687693</v>
      </c>
      <c r="AB470" s="20"/>
      <c r="AC470" s="20"/>
      <c r="AD470" s="20"/>
      <c r="AE470" s="20"/>
      <c r="AF470" s="20"/>
      <c r="AG470" s="20"/>
      <c r="AH470" s="53">
        <v>0</v>
      </c>
      <c r="AI470" s="53">
        <v>0</v>
      </c>
      <c r="AJ470" s="22"/>
      <c r="AK470" s="28">
        <f t="shared" si="116"/>
        <v>1687693</v>
      </c>
      <c r="AL470" s="30" t="str">
        <f t="shared" si="117"/>
        <v xml:space="preserve"> </v>
      </c>
      <c r="AM470" s="30" t="str">
        <f t="shared" si="118"/>
        <v xml:space="preserve"> </v>
      </c>
    </row>
    <row r="471" spans="1:39" ht="17.100000000000001" customHeight="1">
      <c r="A471" s="8" t="s">
        <v>140</v>
      </c>
      <c r="B471" s="8" t="s">
        <v>759</v>
      </c>
      <c r="C471" s="8" t="s">
        <v>106</v>
      </c>
      <c r="D471" s="8" t="s">
        <v>761</v>
      </c>
      <c r="E471" s="50">
        <v>189.51</v>
      </c>
      <c r="F471" s="2">
        <f t="shared" si="119"/>
        <v>332923.58759999997</v>
      </c>
      <c r="G471" s="56">
        <v>54047.83</v>
      </c>
      <c r="H471" s="55">
        <v>9611</v>
      </c>
      <c r="I471" s="34">
        <f t="shared" si="108"/>
        <v>7208.25</v>
      </c>
      <c r="J471" s="35">
        <v>15345</v>
      </c>
      <c r="K471" s="35">
        <v>0</v>
      </c>
      <c r="L471" s="35">
        <v>0</v>
      </c>
      <c r="M471" s="35">
        <v>27737</v>
      </c>
      <c r="N471" s="2">
        <f t="shared" si="109"/>
        <v>104338.08</v>
      </c>
      <c r="O471" s="4">
        <f t="shared" si="107"/>
        <v>228586</v>
      </c>
      <c r="P471" s="52">
        <v>81</v>
      </c>
      <c r="Q471" s="52">
        <v>79</v>
      </c>
      <c r="R471" s="4">
        <f t="shared" si="110"/>
        <v>8895</v>
      </c>
      <c r="S471" s="6">
        <f t="shared" si="120"/>
        <v>15909.3645</v>
      </c>
      <c r="T471" s="57">
        <v>3416424</v>
      </c>
      <c r="U471" s="6">
        <f t="shared" si="111"/>
        <v>3416.424</v>
      </c>
      <c r="V471" s="6">
        <f t="shared" si="112"/>
        <v>12492.940500000001</v>
      </c>
      <c r="W471" s="4">
        <f t="shared" si="113"/>
        <v>249859</v>
      </c>
      <c r="X471" s="19">
        <f t="shared" si="114"/>
        <v>487340</v>
      </c>
      <c r="Y471" s="20">
        <v>0</v>
      </c>
      <c r="Z471" s="18">
        <v>0</v>
      </c>
      <c r="AA471" s="4">
        <f t="shared" si="115"/>
        <v>487340</v>
      </c>
      <c r="AB471" s="20"/>
      <c r="AC471" s="20"/>
      <c r="AD471" s="20"/>
      <c r="AE471" s="20"/>
      <c r="AF471" s="20"/>
      <c r="AG471" s="20"/>
      <c r="AH471" s="53">
        <v>0</v>
      </c>
      <c r="AI471" s="53">
        <v>0</v>
      </c>
      <c r="AJ471" s="22"/>
      <c r="AK471" s="28">
        <f t="shared" si="116"/>
        <v>487340</v>
      </c>
      <c r="AL471" s="30" t="str">
        <f t="shared" si="117"/>
        <v xml:space="preserve"> </v>
      </c>
      <c r="AM471" s="30" t="str">
        <f t="shared" si="118"/>
        <v xml:space="preserve"> </v>
      </c>
    </row>
    <row r="472" spans="1:39" ht="17.100000000000001" customHeight="1">
      <c r="A472" s="8" t="s">
        <v>140</v>
      </c>
      <c r="B472" s="8" t="s">
        <v>759</v>
      </c>
      <c r="C472" s="8" t="s">
        <v>141</v>
      </c>
      <c r="D472" s="8" t="s">
        <v>762</v>
      </c>
      <c r="E472" s="50">
        <v>688.04</v>
      </c>
      <c r="F472" s="2">
        <f t="shared" si="119"/>
        <v>1208721.1503999999</v>
      </c>
      <c r="G472" s="56">
        <v>68579.86</v>
      </c>
      <c r="H472" s="55">
        <v>41514</v>
      </c>
      <c r="I472" s="34">
        <f t="shared" si="108"/>
        <v>31135.5</v>
      </c>
      <c r="J472" s="35">
        <v>66515</v>
      </c>
      <c r="K472" s="35">
        <v>0</v>
      </c>
      <c r="L472" s="35">
        <v>0</v>
      </c>
      <c r="M472" s="35">
        <v>49200</v>
      </c>
      <c r="N472" s="2">
        <f t="shared" si="109"/>
        <v>215430.36</v>
      </c>
      <c r="O472" s="4">
        <f t="shared" si="107"/>
        <v>993291</v>
      </c>
      <c r="P472" s="52">
        <v>284</v>
      </c>
      <c r="Q472" s="52">
        <v>55</v>
      </c>
      <c r="R472" s="4">
        <f t="shared" si="110"/>
        <v>21712</v>
      </c>
      <c r="S472" s="6">
        <f t="shared" si="120"/>
        <v>57760.957999999999</v>
      </c>
      <c r="T472" s="57">
        <v>4053183</v>
      </c>
      <c r="U472" s="6">
        <f t="shared" si="111"/>
        <v>4053.183</v>
      </c>
      <c r="V472" s="6">
        <f t="shared" si="112"/>
        <v>53707.775000000001</v>
      </c>
      <c r="W472" s="4">
        <f t="shared" si="113"/>
        <v>1074156</v>
      </c>
      <c r="X472" s="19">
        <f t="shared" si="114"/>
        <v>2089159</v>
      </c>
      <c r="Y472" s="20">
        <v>0</v>
      </c>
      <c r="Z472" s="18">
        <v>0</v>
      </c>
      <c r="AA472" s="4">
        <f t="shared" si="115"/>
        <v>2089159</v>
      </c>
      <c r="AB472" s="20"/>
      <c r="AC472" s="20"/>
      <c r="AD472" s="20"/>
      <c r="AE472" s="20"/>
      <c r="AF472" s="20"/>
      <c r="AG472" s="20"/>
      <c r="AH472" s="53">
        <v>0</v>
      </c>
      <c r="AI472" s="53">
        <v>0</v>
      </c>
      <c r="AJ472" s="22"/>
      <c r="AK472" s="28">
        <f t="shared" si="116"/>
        <v>2089159</v>
      </c>
      <c r="AL472" s="30" t="str">
        <f t="shared" si="117"/>
        <v xml:space="preserve"> </v>
      </c>
      <c r="AM472" s="30" t="str">
        <f t="shared" si="118"/>
        <v xml:space="preserve"> </v>
      </c>
    </row>
    <row r="473" spans="1:39" ht="17.100000000000001" customHeight="1">
      <c r="A473" s="8" t="s">
        <v>140</v>
      </c>
      <c r="B473" s="8" t="s">
        <v>759</v>
      </c>
      <c r="C473" s="8" t="s">
        <v>203</v>
      </c>
      <c r="D473" s="8" t="s">
        <v>763</v>
      </c>
      <c r="E473" s="50">
        <v>353.33</v>
      </c>
      <c r="F473" s="2">
        <f t="shared" si="119"/>
        <v>620716.01079999993</v>
      </c>
      <c r="G473" s="56">
        <v>34859.269999999997</v>
      </c>
      <c r="H473" s="55">
        <v>18294</v>
      </c>
      <c r="I473" s="34">
        <f t="shared" si="108"/>
        <v>13720.5</v>
      </c>
      <c r="J473" s="35">
        <v>29275</v>
      </c>
      <c r="K473" s="35">
        <v>0</v>
      </c>
      <c r="L473" s="35">
        <v>0</v>
      </c>
      <c r="M473" s="35">
        <v>23040</v>
      </c>
      <c r="N473" s="2">
        <f t="shared" si="109"/>
        <v>100894.76999999999</v>
      </c>
      <c r="O473" s="4">
        <f t="shared" ref="O473:O504" si="121">IF(F473&gt;N473,ROUND(SUM(F473-N473),0),0)</f>
        <v>519821</v>
      </c>
      <c r="P473" s="52">
        <v>151</v>
      </c>
      <c r="Q473" s="52">
        <v>84</v>
      </c>
      <c r="R473" s="4">
        <f t="shared" si="110"/>
        <v>17631</v>
      </c>
      <c r="S473" s="6">
        <f t="shared" si="120"/>
        <v>29662.053500000002</v>
      </c>
      <c r="T473" s="57">
        <v>2120349</v>
      </c>
      <c r="U473" s="6">
        <f t="shared" si="111"/>
        <v>2120.3490000000002</v>
      </c>
      <c r="V473" s="6">
        <f t="shared" si="112"/>
        <v>27541.7045</v>
      </c>
      <c r="W473" s="4">
        <f t="shared" si="113"/>
        <v>550834</v>
      </c>
      <c r="X473" s="19">
        <f t="shared" si="114"/>
        <v>1088286</v>
      </c>
      <c r="Y473" s="20">
        <v>0</v>
      </c>
      <c r="Z473" s="18">
        <v>0</v>
      </c>
      <c r="AA473" s="4">
        <f t="shared" si="115"/>
        <v>1088286</v>
      </c>
      <c r="AB473" s="20"/>
      <c r="AC473" s="20"/>
      <c r="AD473" s="20"/>
      <c r="AE473" s="20"/>
      <c r="AF473" s="20"/>
      <c r="AG473" s="20"/>
      <c r="AH473" s="53">
        <v>0</v>
      </c>
      <c r="AI473" s="53">
        <v>0</v>
      </c>
      <c r="AJ473" s="22"/>
      <c r="AK473" s="28">
        <f t="shared" si="116"/>
        <v>1088286</v>
      </c>
      <c r="AL473" s="30" t="str">
        <f t="shared" si="117"/>
        <v xml:space="preserve"> </v>
      </c>
      <c r="AM473" s="30" t="str">
        <f t="shared" si="118"/>
        <v xml:space="preserve"> </v>
      </c>
    </row>
    <row r="474" spans="1:39" ht="17.100000000000001" customHeight="1">
      <c r="A474" s="8" t="s">
        <v>140</v>
      </c>
      <c r="B474" s="8" t="s">
        <v>759</v>
      </c>
      <c r="C474" s="8" t="s">
        <v>176</v>
      </c>
      <c r="D474" s="8" t="s">
        <v>764</v>
      </c>
      <c r="E474" s="50">
        <v>569.27</v>
      </c>
      <c r="F474" s="2">
        <f t="shared" si="119"/>
        <v>1000070.7651999999</v>
      </c>
      <c r="G474" s="56">
        <v>19214.79</v>
      </c>
      <c r="H474" s="55">
        <v>34107</v>
      </c>
      <c r="I474" s="34">
        <f t="shared" si="108"/>
        <v>25580.25</v>
      </c>
      <c r="J474" s="35">
        <v>54617</v>
      </c>
      <c r="K474" s="35">
        <v>0</v>
      </c>
      <c r="L474" s="35">
        <v>0</v>
      </c>
      <c r="M474" s="35">
        <v>500</v>
      </c>
      <c r="N474" s="2">
        <f t="shared" si="109"/>
        <v>99912.040000000008</v>
      </c>
      <c r="O474" s="4">
        <f t="shared" si="121"/>
        <v>900159</v>
      </c>
      <c r="P474" s="52">
        <v>0</v>
      </c>
      <c r="Q474" s="52">
        <v>0</v>
      </c>
      <c r="R474" s="4">
        <f t="shared" si="110"/>
        <v>0</v>
      </c>
      <c r="S474" s="6">
        <f t="shared" si="120"/>
        <v>47790.216500000002</v>
      </c>
      <c r="T474" s="57">
        <v>1276730</v>
      </c>
      <c r="U474" s="6">
        <f t="shared" si="111"/>
        <v>1276.73</v>
      </c>
      <c r="V474" s="6">
        <f t="shared" si="112"/>
        <v>46513.486499999999</v>
      </c>
      <c r="W474" s="4">
        <f t="shared" si="113"/>
        <v>930270</v>
      </c>
      <c r="X474" s="19">
        <f t="shared" si="114"/>
        <v>1830429</v>
      </c>
      <c r="Y474" s="20">
        <v>0</v>
      </c>
      <c r="Z474" s="18">
        <v>0</v>
      </c>
      <c r="AA474" s="4">
        <f t="shared" si="115"/>
        <v>1830429</v>
      </c>
      <c r="AB474" s="20"/>
      <c r="AC474" s="20"/>
      <c r="AD474" s="20"/>
      <c r="AE474" s="20"/>
      <c r="AF474" s="20"/>
      <c r="AG474" s="20"/>
      <c r="AH474" s="53">
        <v>0</v>
      </c>
      <c r="AI474" s="53">
        <v>0</v>
      </c>
      <c r="AJ474" s="22"/>
      <c r="AK474" s="28">
        <f t="shared" si="116"/>
        <v>1830429</v>
      </c>
      <c r="AL474" s="30" t="str">
        <f t="shared" si="117"/>
        <v xml:space="preserve"> </v>
      </c>
      <c r="AM474" s="30" t="str">
        <f t="shared" si="118"/>
        <v xml:space="preserve"> </v>
      </c>
    </row>
    <row r="475" spans="1:39" ht="17.100000000000001" customHeight="1">
      <c r="A475" s="8" t="s">
        <v>140</v>
      </c>
      <c r="B475" s="8" t="s">
        <v>759</v>
      </c>
      <c r="C475" s="8" t="s">
        <v>51</v>
      </c>
      <c r="D475" s="8" t="s">
        <v>765</v>
      </c>
      <c r="E475" s="50">
        <v>3306.57</v>
      </c>
      <c r="F475" s="2">
        <f t="shared" si="119"/>
        <v>5808849.9132000003</v>
      </c>
      <c r="G475" s="56">
        <v>973464.27</v>
      </c>
      <c r="H475" s="55">
        <v>187790</v>
      </c>
      <c r="I475" s="34">
        <f t="shared" si="108"/>
        <v>140842.5</v>
      </c>
      <c r="J475" s="35">
        <v>300664</v>
      </c>
      <c r="K475" s="35">
        <v>3783</v>
      </c>
      <c r="L475" s="35">
        <v>737742</v>
      </c>
      <c r="M475" s="35">
        <v>75110</v>
      </c>
      <c r="N475" s="2">
        <f t="shared" si="109"/>
        <v>2231605.77</v>
      </c>
      <c r="O475" s="4">
        <f t="shared" si="121"/>
        <v>3577244</v>
      </c>
      <c r="P475" s="52">
        <v>1418</v>
      </c>
      <c r="Q475" s="52">
        <v>53</v>
      </c>
      <c r="R475" s="4">
        <f t="shared" si="110"/>
        <v>104464</v>
      </c>
      <c r="S475" s="6">
        <f t="shared" si="120"/>
        <v>277586.5515</v>
      </c>
      <c r="T475" s="57">
        <v>60576495</v>
      </c>
      <c r="U475" s="6">
        <f t="shared" si="111"/>
        <v>60576.495000000003</v>
      </c>
      <c r="V475" s="6">
        <f t="shared" si="112"/>
        <v>217010.05650000001</v>
      </c>
      <c r="W475" s="4">
        <f t="shared" si="113"/>
        <v>4340201</v>
      </c>
      <c r="X475" s="19">
        <f t="shared" si="114"/>
        <v>8021909</v>
      </c>
      <c r="Y475" s="20">
        <v>0</v>
      </c>
      <c r="Z475" s="18">
        <v>0</v>
      </c>
      <c r="AA475" s="4">
        <f t="shared" si="115"/>
        <v>8021909</v>
      </c>
      <c r="AB475" s="20"/>
      <c r="AC475" s="20"/>
      <c r="AD475" s="20"/>
      <c r="AE475" s="20"/>
      <c r="AF475" s="20"/>
      <c r="AG475" s="20"/>
      <c r="AH475" s="53">
        <v>0</v>
      </c>
      <c r="AI475" s="53">
        <v>0</v>
      </c>
      <c r="AJ475" s="22"/>
      <c r="AK475" s="28">
        <f t="shared" si="116"/>
        <v>8021909</v>
      </c>
      <c r="AL475" s="30" t="str">
        <f t="shared" si="117"/>
        <v xml:space="preserve"> </v>
      </c>
      <c r="AM475" s="30" t="str">
        <f t="shared" si="118"/>
        <v xml:space="preserve"> </v>
      </c>
    </row>
    <row r="476" spans="1:39" ht="17.100000000000001" customHeight="1">
      <c r="A476" s="8" t="s">
        <v>140</v>
      </c>
      <c r="B476" s="8" t="s">
        <v>759</v>
      </c>
      <c r="C476" s="8" t="s">
        <v>190</v>
      </c>
      <c r="D476" s="8" t="s">
        <v>766</v>
      </c>
      <c r="E476" s="50">
        <v>1527.01</v>
      </c>
      <c r="F476" s="2">
        <f t="shared" si="119"/>
        <v>2682590.0876000002</v>
      </c>
      <c r="G476" s="56">
        <v>362391.26</v>
      </c>
      <c r="H476" s="55">
        <v>88954</v>
      </c>
      <c r="I476" s="34">
        <f t="shared" si="108"/>
        <v>66715.5</v>
      </c>
      <c r="J476" s="35">
        <v>142384</v>
      </c>
      <c r="K476" s="35">
        <v>1795</v>
      </c>
      <c r="L476" s="35">
        <v>353472</v>
      </c>
      <c r="M476" s="35">
        <v>99664</v>
      </c>
      <c r="N476" s="2">
        <f t="shared" si="109"/>
        <v>1026421.76</v>
      </c>
      <c r="O476" s="4">
        <f t="shared" si="121"/>
        <v>1656168</v>
      </c>
      <c r="P476" s="52">
        <v>820</v>
      </c>
      <c r="Q476" s="52">
        <v>55</v>
      </c>
      <c r="R476" s="4">
        <f t="shared" si="110"/>
        <v>62689</v>
      </c>
      <c r="S476" s="6">
        <f t="shared" si="120"/>
        <v>128192.4895</v>
      </c>
      <c r="T476" s="57">
        <v>22314733</v>
      </c>
      <c r="U476" s="6">
        <f t="shared" si="111"/>
        <v>22314.733</v>
      </c>
      <c r="V476" s="6">
        <f t="shared" si="112"/>
        <v>105877.75649999999</v>
      </c>
      <c r="W476" s="4">
        <f t="shared" si="113"/>
        <v>2117555</v>
      </c>
      <c r="X476" s="19">
        <f t="shared" si="114"/>
        <v>3836412</v>
      </c>
      <c r="Y476" s="20">
        <v>0</v>
      </c>
      <c r="Z476" s="18">
        <v>0</v>
      </c>
      <c r="AA476" s="4">
        <f t="shared" si="115"/>
        <v>3836412</v>
      </c>
      <c r="AB476" s="20"/>
      <c r="AC476" s="20"/>
      <c r="AD476" s="20"/>
      <c r="AE476" s="20"/>
      <c r="AF476" s="20"/>
      <c r="AG476" s="20"/>
      <c r="AH476" s="53">
        <v>0</v>
      </c>
      <c r="AI476" s="53">
        <v>0</v>
      </c>
      <c r="AJ476" s="22"/>
      <c r="AK476" s="28">
        <f t="shared" si="116"/>
        <v>3836412</v>
      </c>
      <c r="AL476" s="30" t="str">
        <f t="shared" si="117"/>
        <v xml:space="preserve"> </v>
      </c>
      <c r="AM476" s="30" t="str">
        <f t="shared" si="118"/>
        <v xml:space="preserve"> </v>
      </c>
    </row>
    <row r="477" spans="1:39" ht="17.100000000000001" customHeight="1">
      <c r="A477" s="8" t="s">
        <v>140</v>
      </c>
      <c r="B477" s="8" t="s">
        <v>759</v>
      </c>
      <c r="C477" s="8" t="s">
        <v>96</v>
      </c>
      <c r="D477" s="8" t="s">
        <v>767</v>
      </c>
      <c r="E477" s="50">
        <v>2403.89</v>
      </c>
      <c r="F477" s="2">
        <f t="shared" si="119"/>
        <v>4223057.7963999994</v>
      </c>
      <c r="G477" s="56">
        <v>517465.49</v>
      </c>
      <c r="H477" s="55">
        <v>141489</v>
      </c>
      <c r="I477" s="34">
        <f t="shared" si="108"/>
        <v>106116.75</v>
      </c>
      <c r="J477" s="35">
        <v>226479</v>
      </c>
      <c r="K477" s="35">
        <v>2854</v>
      </c>
      <c r="L477" s="35">
        <v>558883</v>
      </c>
      <c r="M477" s="35">
        <v>48292</v>
      </c>
      <c r="N477" s="2">
        <f t="shared" si="109"/>
        <v>1460090.24</v>
      </c>
      <c r="O477" s="4">
        <f t="shared" si="121"/>
        <v>2762968</v>
      </c>
      <c r="P477" s="52">
        <v>933</v>
      </c>
      <c r="Q477" s="52">
        <v>57</v>
      </c>
      <c r="R477" s="4">
        <f t="shared" si="110"/>
        <v>73922</v>
      </c>
      <c r="S477" s="6">
        <f t="shared" si="120"/>
        <v>201806.5655</v>
      </c>
      <c r="T477" s="57">
        <v>31610598</v>
      </c>
      <c r="U477" s="6">
        <f t="shared" si="111"/>
        <v>31610.598000000002</v>
      </c>
      <c r="V477" s="6">
        <f t="shared" si="112"/>
        <v>170195.9675</v>
      </c>
      <c r="W477" s="4">
        <f t="shared" si="113"/>
        <v>3403919</v>
      </c>
      <c r="X477" s="19">
        <f t="shared" si="114"/>
        <v>6240809</v>
      </c>
      <c r="Y477" s="20">
        <v>0</v>
      </c>
      <c r="Z477" s="18">
        <v>0</v>
      </c>
      <c r="AA477" s="4">
        <f t="shared" si="115"/>
        <v>6240809</v>
      </c>
      <c r="AB477" s="20"/>
      <c r="AC477" s="20"/>
      <c r="AD477" s="20"/>
      <c r="AE477" s="20"/>
      <c r="AF477" s="20"/>
      <c r="AG477" s="20"/>
      <c r="AH477" s="53">
        <v>0</v>
      </c>
      <c r="AI477" s="53">
        <v>0</v>
      </c>
      <c r="AJ477" s="22"/>
      <c r="AK477" s="28">
        <f t="shared" si="116"/>
        <v>6240809</v>
      </c>
      <c r="AL477" s="30" t="str">
        <f t="shared" si="117"/>
        <v xml:space="preserve"> </v>
      </c>
      <c r="AM477" s="30" t="str">
        <f t="shared" si="118"/>
        <v xml:space="preserve"> </v>
      </c>
    </row>
    <row r="478" spans="1:39" ht="17.100000000000001" customHeight="1">
      <c r="A478" s="8" t="s">
        <v>140</v>
      </c>
      <c r="B478" s="8" t="s">
        <v>759</v>
      </c>
      <c r="C478" s="8" t="s">
        <v>207</v>
      </c>
      <c r="D478" s="8" t="s">
        <v>768</v>
      </c>
      <c r="E478" s="50">
        <v>768.68</v>
      </c>
      <c r="F478" s="2">
        <f t="shared" si="119"/>
        <v>1350386.2767999999</v>
      </c>
      <c r="G478" s="56">
        <v>108823.67999999999</v>
      </c>
      <c r="H478" s="55">
        <v>42445</v>
      </c>
      <c r="I478" s="34">
        <f t="shared" si="108"/>
        <v>31833.75</v>
      </c>
      <c r="J478" s="35">
        <v>67974</v>
      </c>
      <c r="K478" s="35">
        <v>854</v>
      </c>
      <c r="L478" s="35">
        <v>165914</v>
      </c>
      <c r="M478" s="35">
        <v>25274</v>
      </c>
      <c r="N478" s="2">
        <f t="shared" si="109"/>
        <v>400673.43</v>
      </c>
      <c r="O478" s="4">
        <f t="shared" si="121"/>
        <v>949713</v>
      </c>
      <c r="P478" s="52">
        <v>327</v>
      </c>
      <c r="Q478" s="52">
        <v>55</v>
      </c>
      <c r="R478" s="4">
        <f t="shared" si="110"/>
        <v>24999</v>
      </c>
      <c r="S478" s="6">
        <f t="shared" si="120"/>
        <v>64530.686000000002</v>
      </c>
      <c r="T478" s="57">
        <v>6571478</v>
      </c>
      <c r="U478" s="6">
        <f t="shared" si="111"/>
        <v>6571.4780000000001</v>
      </c>
      <c r="V478" s="6">
        <f t="shared" si="112"/>
        <v>57959.207999999999</v>
      </c>
      <c r="W478" s="4">
        <f t="shared" si="113"/>
        <v>1159184</v>
      </c>
      <c r="X478" s="19">
        <f t="shared" si="114"/>
        <v>2133896</v>
      </c>
      <c r="Y478" s="20">
        <v>0</v>
      </c>
      <c r="Z478" s="18">
        <v>0</v>
      </c>
      <c r="AA478" s="4">
        <f t="shared" si="115"/>
        <v>2133896</v>
      </c>
      <c r="AB478" s="20"/>
      <c r="AC478" s="20"/>
      <c r="AD478" s="20"/>
      <c r="AE478" s="20"/>
      <c r="AF478" s="20"/>
      <c r="AG478" s="20"/>
      <c r="AH478" s="53">
        <v>0</v>
      </c>
      <c r="AI478" s="53">
        <v>0</v>
      </c>
      <c r="AJ478" s="22"/>
      <c r="AK478" s="28">
        <f t="shared" si="116"/>
        <v>2133896</v>
      </c>
      <c r="AL478" s="30" t="str">
        <f t="shared" si="117"/>
        <v xml:space="preserve"> </v>
      </c>
      <c r="AM478" s="30" t="str">
        <f t="shared" si="118"/>
        <v xml:space="preserve"> </v>
      </c>
    </row>
    <row r="479" spans="1:39" ht="17.100000000000001" customHeight="1">
      <c r="A479" s="8" t="s">
        <v>140</v>
      </c>
      <c r="B479" s="8" t="s">
        <v>759</v>
      </c>
      <c r="C479" s="8" t="s">
        <v>222</v>
      </c>
      <c r="D479" s="8" t="s">
        <v>769</v>
      </c>
      <c r="E479" s="50">
        <v>1647.71</v>
      </c>
      <c r="F479" s="2">
        <f t="shared" si="119"/>
        <v>2894631.0196000002</v>
      </c>
      <c r="G479" s="56">
        <v>393119.76</v>
      </c>
      <c r="H479" s="55">
        <v>94134</v>
      </c>
      <c r="I479" s="34">
        <f t="shared" si="108"/>
        <v>70600.5</v>
      </c>
      <c r="J479" s="35">
        <v>150655</v>
      </c>
      <c r="K479" s="35">
        <v>1901</v>
      </c>
      <c r="L479" s="35">
        <v>373859</v>
      </c>
      <c r="M479" s="35">
        <v>40696</v>
      </c>
      <c r="N479" s="2">
        <f t="shared" si="109"/>
        <v>1030831.26</v>
      </c>
      <c r="O479" s="4">
        <f t="shared" si="121"/>
        <v>1863800</v>
      </c>
      <c r="P479" s="52">
        <v>850</v>
      </c>
      <c r="Q479" s="52">
        <v>33</v>
      </c>
      <c r="R479" s="4">
        <f t="shared" si="110"/>
        <v>38990</v>
      </c>
      <c r="S479" s="6">
        <f t="shared" si="120"/>
        <v>138325.25450000001</v>
      </c>
      <c r="T479" s="57">
        <v>24677951</v>
      </c>
      <c r="U479" s="6">
        <f t="shared" si="111"/>
        <v>24677.951000000001</v>
      </c>
      <c r="V479" s="6">
        <f t="shared" si="112"/>
        <v>113647.30350000001</v>
      </c>
      <c r="W479" s="4">
        <f t="shared" si="113"/>
        <v>2272946</v>
      </c>
      <c r="X479" s="19">
        <f t="shared" si="114"/>
        <v>4175736</v>
      </c>
      <c r="Y479" s="20">
        <v>0</v>
      </c>
      <c r="Z479" s="18">
        <v>0</v>
      </c>
      <c r="AA479" s="4">
        <f t="shared" si="115"/>
        <v>4175736</v>
      </c>
      <c r="AB479" s="20"/>
      <c r="AC479" s="20"/>
      <c r="AD479" s="20"/>
      <c r="AE479" s="20"/>
      <c r="AF479" s="20"/>
      <c r="AG479" s="20"/>
      <c r="AH479" s="53">
        <v>0</v>
      </c>
      <c r="AI479" s="53">
        <v>0</v>
      </c>
      <c r="AJ479" s="22"/>
      <c r="AK479" s="28">
        <f t="shared" si="116"/>
        <v>4175736</v>
      </c>
      <c r="AL479" s="30" t="str">
        <f t="shared" si="117"/>
        <v xml:space="preserve"> </v>
      </c>
      <c r="AM479" s="30" t="str">
        <f t="shared" si="118"/>
        <v xml:space="preserve"> </v>
      </c>
    </row>
    <row r="480" spans="1:39" ht="17.100000000000001" customHeight="1">
      <c r="A480" s="8" t="s">
        <v>140</v>
      </c>
      <c r="B480" s="8" t="s">
        <v>759</v>
      </c>
      <c r="C480" s="8" t="s">
        <v>191</v>
      </c>
      <c r="D480" s="8" t="s">
        <v>770</v>
      </c>
      <c r="E480" s="50">
        <v>863.19</v>
      </c>
      <c r="F480" s="2">
        <f t="shared" si="119"/>
        <v>1516417.6644000001</v>
      </c>
      <c r="G480" s="56">
        <v>303657.18</v>
      </c>
      <c r="H480" s="55">
        <v>47817</v>
      </c>
      <c r="I480" s="34">
        <f t="shared" si="108"/>
        <v>35862.75</v>
      </c>
      <c r="J480" s="35">
        <v>76639</v>
      </c>
      <c r="K480" s="35">
        <v>958</v>
      </c>
      <c r="L480" s="35">
        <v>185620</v>
      </c>
      <c r="M480" s="35">
        <v>81596</v>
      </c>
      <c r="N480" s="2">
        <f t="shared" si="109"/>
        <v>684332.92999999993</v>
      </c>
      <c r="O480" s="4">
        <f t="shared" si="121"/>
        <v>832085</v>
      </c>
      <c r="P480" s="52">
        <v>417</v>
      </c>
      <c r="Q480" s="52">
        <v>57</v>
      </c>
      <c r="R480" s="4">
        <f t="shared" si="110"/>
        <v>33039</v>
      </c>
      <c r="S480" s="6">
        <f t="shared" si="120"/>
        <v>72464.800499999998</v>
      </c>
      <c r="T480" s="57">
        <v>19144736</v>
      </c>
      <c r="U480" s="6">
        <f t="shared" si="111"/>
        <v>19144.736000000001</v>
      </c>
      <c r="V480" s="6">
        <f t="shared" si="112"/>
        <v>53320.064499999993</v>
      </c>
      <c r="W480" s="4">
        <f t="shared" si="113"/>
        <v>1066401</v>
      </c>
      <c r="X480" s="19">
        <f t="shared" si="114"/>
        <v>1931525</v>
      </c>
      <c r="Y480" s="20">
        <v>0</v>
      </c>
      <c r="Z480" s="18">
        <v>0</v>
      </c>
      <c r="AA480" s="4">
        <f t="shared" si="115"/>
        <v>1931525</v>
      </c>
      <c r="AB480" s="20"/>
      <c r="AC480" s="20"/>
      <c r="AD480" s="20"/>
      <c r="AE480" s="20"/>
      <c r="AF480" s="20"/>
      <c r="AG480" s="20"/>
      <c r="AH480" s="53">
        <v>0</v>
      </c>
      <c r="AI480" s="53">
        <v>0</v>
      </c>
      <c r="AJ480" s="22"/>
      <c r="AK480" s="28">
        <f t="shared" si="116"/>
        <v>1931525</v>
      </c>
      <c r="AL480" s="30" t="str">
        <f t="shared" si="117"/>
        <v xml:space="preserve"> </v>
      </c>
      <c r="AM480" s="30" t="str">
        <f t="shared" si="118"/>
        <v xml:space="preserve"> </v>
      </c>
    </row>
    <row r="481" spans="1:39" ht="17.100000000000001" customHeight="1">
      <c r="A481" s="8" t="s">
        <v>140</v>
      </c>
      <c r="B481" s="8" t="s">
        <v>759</v>
      </c>
      <c r="C481" s="8" t="s">
        <v>56</v>
      </c>
      <c r="D481" s="8" t="s">
        <v>771</v>
      </c>
      <c r="E481" s="50">
        <v>785.82</v>
      </c>
      <c r="F481" s="2">
        <f t="shared" si="119"/>
        <v>1380497.1432</v>
      </c>
      <c r="G481" s="56">
        <v>159070.12</v>
      </c>
      <c r="H481" s="55">
        <v>48932</v>
      </c>
      <c r="I481" s="34">
        <f t="shared" si="108"/>
        <v>36699</v>
      </c>
      <c r="J481" s="35">
        <v>78355</v>
      </c>
      <c r="K481" s="35">
        <v>985</v>
      </c>
      <c r="L481" s="35">
        <v>192641</v>
      </c>
      <c r="M481" s="35">
        <v>27174</v>
      </c>
      <c r="N481" s="2">
        <f t="shared" si="109"/>
        <v>494924.12</v>
      </c>
      <c r="O481" s="4">
        <f t="shared" si="121"/>
        <v>885573</v>
      </c>
      <c r="P481" s="52">
        <v>468</v>
      </c>
      <c r="Q481" s="52">
        <v>33</v>
      </c>
      <c r="R481" s="4">
        <f t="shared" si="110"/>
        <v>21467</v>
      </c>
      <c r="S481" s="6">
        <f t="shared" si="120"/>
        <v>65969.589000000007</v>
      </c>
      <c r="T481" s="57">
        <v>9440363</v>
      </c>
      <c r="U481" s="6">
        <f t="shared" si="111"/>
        <v>9440.3629999999994</v>
      </c>
      <c r="V481" s="6">
        <f t="shared" si="112"/>
        <v>56529.22600000001</v>
      </c>
      <c r="W481" s="4">
        <f t="shared" si="113"/>
        <v>1130585</v>
      </c>
      <c r="X481" s="19">
        <f t="shared" si="114"/>
        <v>2037625</v>
      </c>
      <c r="Y481" s="20">
        <v>0</v>
      </c>
      <c r="Z481" s="18">
        <v>0</v>
      </c>
      <c r="AA481" s="4">
        <f t="shared" si="115"/>
        <v>2037625</v>
      </c>
      <c r="AB481" s="20"/>
      <c r="AC481" s="20"/>
      <c r="AD481" s="20"/>
      <c r="AE481" s="20"/>
      <c r="AF481" s="20"/>
      <c r="AG481" s="20"/>
      <c r="AH481" s="53">
        <v>0</v>
      </c>
      <c r="AI481" s="53">
        <v>0</v>
      </c>
      <c r="AJ481" s="22"/>
      <c r="AK481" s="28">
        <f t="shared" si="116"/>
        <v>2037625</v>
      </c>
      <c r="AL481" s="30" t="str">
        <f t="shared" si="117"/>
        <v xml:space="preserve"> </v>
      </c>
      <c r="AM481" s="30" t="str">
        <f t="shared" si="118"/>
        <v xml:space="preserve"> </v>
      </c>
    </row>
    <row r="482" spans="1:39" ht="17.100000000000001" customHeight="1">
      <c r="A482" s="8" t="s">
        <v>107</v>
      </c>
      <c r="B482" s="8" t="s">
        <v>772</v>
      </c>
      <c r="C482" s="8" t="s">
        <v>108</v>
      </c>
      <c r="D482" s="8" t="s">
        <v>773</v>
      </c>
      <c r="E482" s="50">
        <v>254.5</v>
      </c>
      <c r="F482" s="2">
        <f t="shared" si="119"/>
        <v>447095.42</v>
      </c>
      <c r="G482" s="56">
        <v>71531.710000000006</v>
      </c>
      <c r="H482" s="55">
        <v>27749</v>
      </c>
      <c r="I482" s="34">
        <f t="shared" si="108"/>
        <v>20811.75</v>
      </c>
      <c r="J482" s="35">
        <v>22371</v>
      </c>
      <c r="K482" s="35">
        <v>0</v>
      </c>
      <c r="L482" s="35">
        <v>0</v>
      </c>
      <c r="M482" s="35">
        <v>46573</v>
      </c>
      <c r="N482" s="2">
        <f t="shared" si="109"/>
        <v>161287.46000000002</v>
      </c>
      <c r="O482" s="4">
        <f t="shared" si="121"/>
        <v>285808</v>
      </c>
      <c r="P482" s="52">
        <v>117</v>
      </c>
      <c r="Q482" s="52">
        <v>79</v>
      </c>
      <c r="R482" s="4">
        <f t="shared" si="110"/>
        <v>12848</v>
      </c>
      <c r="S482" s="6">
        <f t="shared" si="120"/>
        <v>21365.275000000001</v>
      </c>
      <c r="T482" s="57">
        <v>4410833</v>
      </c>
      <c r="U482" s="6">
        <f t="shared" si="111"/>
        <v>4410.8329999999996</v>
      </c>
      <c r="V482" s="6">
        <f t="shared" si="112"/>
        <v>16954.442000000003</v>
      </c>
      <c r="W482" s="4">
        <f t="shared" si="113"/>
        <v>339089</v>
      </c>
      <c r="X482" s="19">
        <f t="shared" si="114"/>
        <v>637745</v>
      </c>
      <c r="Y482" s="20">
        <v>0</v>
      </c>
      <c r="Z482" s="18">
        <v>0</v>
      </c>
      <c r="AA482" s="4">
        <f t="shared" si="115"/>
        <v>637745</v>
      </c>
      <c r="AB482" s="20"/>
      <c r="AC482" s="20"/>
      <c r="AD482" s="20"/>
      <c r="AE482" s="20"/>
      <c r="AF482" s="20"/>
      <c r="AG482" s="20"/>
      <c r="AH482" s="53">
        <v>0</v>
      </c>
      <c r="AI482" s="53">
        <v>0</v>
      </c>
      <c r="AJ482" s="22"/>
      <c r="AK482" s="28">
        <f t="shared" si="116"/>
        <v>637745</v>
      </c>
      <c r="AL482" s="30" t="str">
        <f t="shared" si="117"/>
        <v xml:space="preserve"> </v>
      </c>
      <c r="AM482" s="30" t="str">
        <f t="shared" si="118"/>
        <v xml:space="preserve"> </v>
      </c>
    </row>
    <row r="483" spans="1:39" ht="17.100000000000001" customHeight="1">
      <c r="A483" s="8" t="s">
        <v>107</v>
      </c>
      <c r="B483" s="8" t="s">
        <v>772</v>
      </c>
      <c r="C483" s="8" t="s">
        <v>51</v>
      </c>
      <c r="D483" s="8" t="s">
        <v>774</v>
      </c>
      <c r="E483" s="50">
        <v>5483.84</v>
      </c>
      <c r="F483" s="2">
        <f t="shared" si="119"/>
        <v>9633790.7584000006</v>
      </c>
      <c r="G483" s="56">
        <v>2455182.41</v>
      </c>
      <c r="H483" s="55">
        <v>667898</v>
      </c>
      <c r="I483" s="34">
        <f t="shared" si="108"/>
        <v>500923.5</v>
      </c>
      <c r="J483" s="35">
        <v>537284</v>
      </c>
      <c r="K483" s="35">
        <v>2158124</v>
      </c>
      <c r="L483" s="35">
        <v>1327378</v>
      </c>
      <c r="M483" s="35">
        <v>80759</v>
      </c>
      <c r="N483" s="2">
        <f t="shared" si="109"/>
        <v>7059650.9100000001</v>
      </c>
      <c r="O483" s="4">
        <f t="shared" si="121"/>
        <v>2574140</v>
      </c>
      <c r="P483" s="52">
        <v>1771</v>
      </c>
      <c r="Q483" s="52">
        <v>33</v>
      </c>
      <c r="R483" s="4">
        <f t="shared" si="110"/>
        <v>81236</v>
      </c>
      <c r="S483" s="6">
        <f t="shared" si="120"/>
        <v>460368.36800000002</v>
      </c>
      <c r="T483" s="57">
        <v>156182087</v>
      </c>
      <c r="U483" s="6">
        <f t="shared" si="111"/>
        <v>156182.087</v>
      </c>
      <c r="V483" s="6">
        <f t="shared" si="112"/>
        <v>304186.28100000002</v>
      </c>
      <c r="W483" s="4">
        <f t="shared" si="113"/>
        <v>6083726</v>
      </c>
      <c r="X483" s="19">
        <f t="shared" si="114"/>
        <v>8739102</v>
      </c>
      <c r="Y483" s="20">
        <v>0</v>
      </c>
      <c r="Z483" s="18">
        <v>0</v>
      </c>
      <c r="AA483" s="4">
        <f t="shared" si="115"/>
        <v>8739102</v>
      </c>
      <c r="AB483" s="20"/>
      <c r="AC483" s="20"/>
      <c r="AD483" s="20"/>
      <c r="AE483" s="20"/>
      <c r="AF483" s="20"/>
      <c r="AG483" s="20"/>
      <c r="AH483" s="53">
        <v>0</v>
      </c>
      <c r="AI483" s="53">
        <v>0</v>
      </c>
      <c r="AJ483" s="22"/>
      <c r="AK483" s="28">
        <f t="shared" si="116"/>
        <v>8739102</v>
      </c>
      <c r="AL483" s="30" t="str">
        <f t="shared" si="117"/>
        <v xml:space="preserve"> </v>
      </c>
      <c r="AM483" s="30" t="str">
        <f t="shared" si="118"/>
        <v xml:space="preserve"> </v>
      </c>
    </row>
    <row r="484" spans="1:39" ht="17.100000000000001" customHeight="1">
      <c r="A484" s="8" t="s">
        <v>107</v>
      </c>
      <c r="B484" s="8" t="s">
        <v>772</v>
      </c>
      <c r="C484" s="8" t="s">
        <v>190</v>
      </c>
      <c r="D484" s="8" t="s">
        <v>775</v>
      </c>
      <c r="E484" s="50">
        <v>1594.98</v>
      </c>
      <c r="F484" s="2">
        <f t="shared" si="119"/>
        <v>2801997.0647999998</v>
      </c>
      <c r="G484" s="56">
        <v>568787.67000000004</v>
      </c>
      <c r="H484" s="55">
        <v>199172</v>
      </c>
      <c r="I484" s="34">
        <f t="shared" si="108"/>
        <v>149379</v>
      </c>
      <c r="J484" s="35">
        <v>159581</v>
      </c>
      <c r="K484" s="35">
        <v>638833</v>
      </c>
      <c r="L484" s="35">
        <v>391879</v>
      </c>
      <c r="M484" s="35">
        <v>193199</v>
      </c>
      <c r="N484" s="2">
        <f t="shared" si="109"/>
        <v>2101658.67</v>
      </c>
      <c r="O484" s="4">
        <f t="shared" si="121"/>
        <v>700338</v>
      </c>
      <c r="P484" s="52">
        <v>725</v>
      </c>
      <c r="Q484" s="52">
        <v>70</v>
      </c>
      <c r="R484" s="4">
        <f t="shared" si="110"/>
        <v>70543</v>
      </c>
      <c r="S484" s="6">
        <f t="shared" si="120"/>
        <v>133898.571</v>
      </c>
      <c r="T484" s="57">
        <v>36294661</v>
      </c>
      <c r="U484" s="6">
        <f t="shared" si="111"/>
        <v>36294.661</v>
      </c>
      <c r="V484" s="6">
        <f t="shared" si="112"/>
        <v>97603.91</v>
      </c>
      <c r="W484" s="4">
        <f t="shared" si="113"/>
        <v>1952078</v>
      </c>
      <c r="X484" s="19">
        <f t="shared" si="114"/>
        <v>2722959</v>
      </c>
      <c r="Y484" s="20">
        <v>0</v>
      </c>
      <c r="Z484" s="18">
        <v>0</v>
      </c>
      <c r="AA484" s="4">
        <f t="shared" si="115"/>
        <v>2722959</v>
      </c>
      <c r="AB484" s="20"/>
      <c r="AC484" s="20"/>
      <c r="AD484" s="20"/>
      <c r="AE484" s="20"/>
      <c r="AF484" s="20"/>
      <c r="AG484" s="20"/>
      <c r="AH484" s="53">
        <v>0</v>
      </c>
      <c r="AI484" s="53">
        <v>0</v>
      </c>
      <c r="AJ484" s="22"/>
      <c r="AK484" s="28">
        <f t="shared" si="116"/>
        <v>2722959</v>
      </c>
      <c r="AL484" s="30" t="str">
        <f t="shared" si="117"/>
        <v xml:space="preserve"> </v>
      </c>
      <c r="AM484" s="30" t="str">
        <f t="shared" si="118"/>
        <v xml:space="preserve"> </v>
      </c>
    </row>
    <row r="485" spans="1:39" ht="17.100000000000001" customHeight="1">
      <c r="A485" s="8" t="s">
        <v>107</v>
      </c>
      <c r="B485" s="8" t="s">
        <v>772</v>
      </c>
      <c r="C485" s="8" t="s">
        <v>96</v>
      </c>
      <c r="D485" s="8" t="s">
        <v>776</v>
      </c>
      <c r="E485" s="50">
        <v>2281.1799999999998</v>
      </c>
      <c r="F485" s="2">
        <f t="shared" si="119"/>
        <v>4007485.7767999996</v>
      </c>
      <c r="G485" s="56">
        <v>717874.66999999993</v>
      </c>
      <c r="H485" s="55">
        <v>272162</v>
      </c>
      <c r="I485" s="34">
        <f t="shared" si="108"/>
        <v>204121.5</v>
      </c>
      <c r="J485" s="35">
        <v>218297</v>
      </c>
      <c r="K485" s="35">
        <v>874547</v>
      </c>
      <c r="L485" s="35">
        <v>536234</v>
      </c>
      <c r="M485" s="35">
        <v>53267</v>
      </c>
      <c r="N485" s="2">
        <f t="shared" si="109"/>
        <v>2604341.17</v>
      </c>
      <c r="O485" s="4">
        <f t="shared" si="121"/>
        <v>1403145</v>
      </c>
      <c r="P485" s="52">
        <v>802</v>
      </c>
      <c r="Q485" s="52">
        <v>33</v>
      </c>
      <c r="R485" s="4">
        <f t="shared" si="110"/>
        <v>36788</v>
      </c>
      <c r="S485" s="6">
        <f t="shared" si="120"/>
        <v>191505.06099999999</v>
      </c>
      <c r="T485" s="57">
        <v>45466881</v>
      </c>
      <c r="U485" s="6">
        <f t="shared" si="111"/>
        <v>45466.881000000001</v>
      </c>
      <c r="V485" s="6">
        <f t="shared" si="112"/>
        <v>146038.18</v>
      </c>
      <c r="W485" s="4">
        <f t="shared" si="113"/>
        <v>2920764</v>
      </c>
      <c r="X485" s="19">
        <f t="shared" si="114"/>
        <v>4360697</v>
      </c>
      <c r="Y485" s="20">
        <v>0</v>
      </c>
      <c r="Z485" s="18">
        <v>0</v>
      </c>
      <c r="AA485" s="4">
        <f t="shared" si="115"/>
        <v>4360697</v>
      </c>
      <c r="AB485" s="20"/>
      <c r="AC485" s="20"/>
      <c r="AD485" s="20"/>
      <c r="AE485" s="20"/>
      <c r="AF485" s="20"/>
      <c r="AG485" s="20"/>
      <c r="AH485" s="53">
        <v>0</v>
      </c>
      <c r="AI485" s="53">
        <v>0</v>
      </c>
      <c r="AJ485" s="22"/>
      <c r="AK485" s="28">
        <f t="shared" si="116"/>
        <v>4360697</v>
      </c>
      <c r="AL485" s="30" t="str">
        <f t="shared" si="117"/>
        <v xml:space="preserve"> </v>
      </c>
      <c r="AM485" s="30" t="str">
        <f t="shared" si="118"/>
        <v xml:space="preserve"> </v>
      </c>
    </row>
    <row r="486" spans="1:39" ht="17.100000000000001" customHeight="1">
      <c r="A486" s="8" t="s">
        <v>107</v>
      </c>
      <c r="B486" s="8" t="s">
        <v>772</v>
      </c>
      <c r="C486" s="8" t="s">
        <v>86</v>
      </c>
      <c r="D486" s="8" t="s">
        <v>777</v>
      </c>
      <c r="E486" s="50">
        <v>815.44</v>
      </c>
      <c r="F486" s="2">
        <f t="shared" si="119"/>
        <v>1432532.3744000001</v>
      </c>
      <c r="G486" s="56">
        <v>678355.82000000007</v>
      </c>
      <c r="H486" s="55">
        <v>100657</v>
      </c>
      <c r="I486" s="34">
        <f t="shared" si="108"/>
        <v>75492.75</v>
      </c>
      <c r="J486" s="35">
        <v>70582</v>
      </c>
      <c r="K486" s="35">
        <v>283750</v>
      </c>
      <c r="L486" s="35">
        <v>174376</v>
      </c>
      <c r="M486" s="35">
        <v>284022</v>
      </c>
      <c r="N486" s="2">
        <f t="shared" si="109"/>
        <v>1566578.57</v>
      </c>
      <c r="O486" s="4">
        <f t="shared" si="121"/>
        <v>0</v>
      </c>
      <c r="P486" s="52">
        <v>336</v>
      </c>
      <c r="Q486" s="52">
        <v>90</v>
      </c>
      <c r="R486" s="4">
        <f t="shared" si="110"/>
        <v>42034</v>
      </c>
      <c r="S486" s="6">
        <f t="shared" si="120"/>
        <v>68456.187999999995</v>
      </c>
      <c r="T486" s="57">
        <v>43181728</v>
      </c>
      <c r="U486" s="6">
        <f t="shared" si="111"/>
        <v>43181.728000000003</v>
      </c>
      <c r="V486" s="6">
        <f t="shared" si="112"/>
        <v>25274.459999999992</v>
      </c>
      <c r="W486" s="4">
        <f t="shared" si="113"/>
        <v>505489</v>
      </c>
      <c r="X486" s="19">
        <f t="shared" si="114"/>
        <v>547523</v>
      </c>
      <c r="Y486" s="20">
        <v>0</v>
      </c>
      <c r="Z486" s="18">
        <v>0</v>
      </c>
      <c r="AA486" s="4">
        <f t="shared" si="115"/>
        <v>547523</v>
      </c>
      <c r="AB486" s="20"/>
      <c r="AC486" s="20"/>
      <c r="AD486" s="20"/>
      <c r="AE486" s="20"/>
      <c r="AF486" s="20"/>
      <c r="AG486" s="20"/>
      <c r="AH486" s="53">
        <v>0</v>
      </c>
      <c r="AI486" s="53">
        <v>0</v>
      </c>
      <c r="AJ486" s="22"/>
      <c r="AK486" s="28">
        <f t="shared" si="116"/>
        <v>547523</v>
      </c>
      <c r="AL486" s="30">
        <f t="shared" si="117"/>
        <v>1</v>
      </c>
      <c r="AM486" s="30" t="str">
        <f t="shared" si="118"/>
        <v xml:space="preserve"> </v>
      </c>
    </row>
    <row r="487" spans="1:39" ht="17.100000000000001" customHeight="1">
      <c r="A487" s="8" t="s">
        <v>107</v>
      </c>
      <c r="B487" s="8" t="s">
        <v>772</v>
      </c>
      <c r="C487" s="8" t="s">
        <v>133</v>
      </c>
      <c r="D487" s="8" t="s">
        <v>778</v>
      </c>
      <c r="E487" s="50">
        <v>828.33</v>
      </c>
      <c r="F487" s="2">
        <f t="shared" si="119"/>
        <v>1455177.0108</v>
      </c>
      <c r="G487" s="56">
        <v>223578.87</v>
      </c>
      <c r="H487" s="55">
        <v>103238</v>
      </c>
      <c r="I487" s="34">
        <f t="shared" si="108"/>
        <v>77428.5</v>
      </c>
      <c r="J487" s="35">
        <v>83342</v>
      </c>
      <c r="K487" s="35">
        <v>331899</v>
      </c>
      <c r="L487" s="35">
        <v>201084</v>
      </c>
      <c r="M487" s="35">
        <v>79184</v>
      </c>
      <c r="N487" s="2">
        <f t="shared" si="109"/>
        <v>996516.37</v>
      </c>
      <c r="O487" s="4">
        <f t="shared" si="121"/>
        <v>458661</v>
      </c>
      <c r="P487" s="52">
        <v>495</v>
      </c>
      <c r="Q487" s="52">
        <v>62</v>
      </c>
      <c r="R487" s="4">
        <f t="shared" si="110"/>
        <v>42659</v>
      </c>
      <c r="S487" s="6">
        <f t="shared" si="120"/>
        <v>69538.303499999995</v>
      </c>
      <c r="T487" s="57">
        <v>13529938</v>
      </c>
      <c r="U487" s="6">
        <f t="shared" si="111"/>
        <v>13529.938</v>
      </c>
      <c r="V487" s="6">
        <f t="shared" si="112"/>
        <v>56008.365499999993</v>
      </c>
      <c r="W487" s="4">
        <f t="shared" si="113"/>
        <v>1120167</v>
      </c>
      <c r="X487" s="19">
        <f t="shared" si="114"/>
        <v>1621487</v>
      </c>
      <c r="Y487" s="20">
        <v>0</v>
      </c>
      <c r="Z487" s="18">
        <v>0</v>
      </c>
      <c r="AA487" s="4">
        <f t="shared" si="115"/>
        <v>1621487</v>
      </c>
      <c r="AB487" s="20"/>
      <c r="AC487" s="20"/>
      <c r="AD487" s="20"/>
      <c r="AE487" s="20"/>
      <c r="AF487" s="20"/>
      <c r="AG487" s="20"/>
      <c r="AH487" s="53">
        <v>0</v>
      </c>
      <c r="AI487" s="53">
        <v>0</v>
      </c>
      <c r="AJ487" s="22"/>
      <c r="AK487" s="28">
        <f t="shared" si="116"/>
        <v>1621487</v>
      </c>
      <c r="AL487" s="30" t="str">
        <f t="shared" si="117"/>
        <v xml:space="preserve"> </v>
      </c>
      <c r="AM487" s="30" t="str">
        <f t="shared" si="118"/>
        <v xml:space="preserve"> </v>
      </c>
    </row>
    <row r="488" spans="1:39" ht="17.100000000000001" customHeight="1">
      <c r="A488" s="8" t="s">
        <v>107</v>
      </c>
      <c r="B488" s="8" t="s">
        <v>772</v>
      </c>
      <c r="C488" s="8" t="s">
        <v>173</v>
      </c>
      <c r="D488" s="8" t="s">
        <v>779</v>
      </c>
      <c r="E488" s="50">
        <v>664.93</v>
      </c>
      <c r="F488" s="2">
        <f t="shared" si="119"/>
        <v>1168122.4268</v>
      </c>
      <c r="G488" s="56">
        <v>215800.26</v>
      </c>
      <c r="H488" s="55">
        <v>76257</v>
      </c>
      <c r="I488" s="34">
        <f t="shared" si="108"/>
        <v>57192.75</v>
      </c>
      <c r="J488" s="35">
        <v>61325</v>
      </c>
      <c r="K488" s="35">
        <v>246245</v>
      </c>
      <c r="L488" s="35">
        <v>151980</v>
      </c>
      <c r="M488" s="35">
        <v>87304</v>
      </c>
      <c r="N488" s="2">
        <f t="shared" si="109"/>
        <v>819847.01</v>
      </c>
      <c r="O488" s="4">
        <f t="shared" si="121"/>
        <v>348275</v>
      </c>
      <c r="P488" s="52">
        <v>350</v>
      </c>
      <c r="Q488" s="52">
        <v>70</v>
      </c>
      <c r="R488" s="4">
        <f t="shared" si="110"/>
        <v>34055</v>
      </c>
      <c r="S488" s="6">
        <f t="shared" si="120"/>
        <v>55820.873500000002</v>
      </c>
      <c r="T488" s="57">
        <v>13210554</v>
      </c>
      <c r="U488" s="6">
        <f t="shared" si="111"/>
        <v>13210.554</v>
      </c>
      <c r="V488" s="6">
        <f t="shared" si="112"/>
        <v>42610.319499999998</v>
      </c>
      <c r="W488" s="4">
        <f t="shared" si="113"/>
        <v>852206</v>
      </c>
      <c r="X488" s="19">
        <f t="shared" si="114"/>
        <v>1234536</v>
      </c>
      <c r="Y488" s="20">
        <v>0</v>
      </c>
      <c r="Z488" s="18">
        <v>0</v>
      </c>
      <c r="AA488" s="4">
        <f t="shared" si="115"/>
        <v>1234536</v>
      </c>
      <c r="AB488" s="20"/>
      <c r="AC488" s="20"/>
      <c r="AD488" s="20"/>
      <c r="AE488" s="20"/>
      <c r="AF488" s="20"/>
      <c r="AG488" s="20"/>
      <c r="AH488" s="53">
        <v>0</v>
      </c>
      <c r="AI488" s="53">
        <v>0</v>
      </c>
      <c r="AJ488" s="22"/>
      <c r="AK488" s="28">
        <f t="shared" si="116"/>
        <v>1234536</v>
      </c>
      <c r="AL488" s="30" t="str">
        <f t="shared" si="117"/>
        <v xml:space="preserve"> </v>
      </c>
      <c r="AM488" s="30" t="str">
        <f t="shared" si="118"/>
        <v xml:space="preserve"> </v>
      </c>
    </row>
    <row r="489" spans="1:39" ht="17.100000000000001" customHeight="1">
      <c r="A489" s="8" t="s">
        <v>107</v>
      </c>
      <c r="B489" s="8" t="s">
        <v>772</v>
      </c>
      <c r="C489" s="8" t="s">
        <v>94</v>
      </c>
      <c r="D489" s="8" t="s">
        <v>780</v>
      </c>
      <c r="E489" s="50">
        <v>662.34</v>
      </c>
      <c r="F489" s="2">
        <f t="shared" si="119"/>
        <v>1163572.4184000001</v>
      </c>
      <c r="G489" s="56">
        <v>1046878.14</v>
      </c>
      <c r="H489" s="55">
        <v>66935</v>
      </c>
      <c r="I489" s="34">
        <f t="shared" si="108"/>
        <v>50201.25</v>
      </c>
      <c r="J489" s="35">
        <v>53796</v>
      </c>
      <c r="K489" s="35">
        <v>216322</v>
      </c>
      <c r="L489" s="35">
        <v>132966</v>
      </c>
      <c r="M489" s="35">
        <v>166806</v>
      </c>
      <c r="N489" s="2">
        <f t="shared" si="109"/>
        <v>1666969.3900000001</v>
      </c>
      <c r="O489" s="4">
        <f t="shared" si="121"/>
        <v>0</v>
      </c>
      <c r="P489" s="52">
        <v>271</v>
      </c>
      <c r="Q489" s="52">
        <v>92</v>
      </c>
      <c r="R489" s="4">
        <f t="shared" si="110"/>
        <v>34655</v>
      </c>
      <c r="S489" s="6">
        <f t="shared" si="120"/>
        <v>55603.442999999999</v>
      </c>
      <c r="T489" s="57">
        <v>66316580</v>
      </c>
      <c r="U489" s="6">
        <f t="shared" si="111"/>
        <v>66316.58</v>
      </c>
      <c r="V489" s="6">
        <f t="shared" si="112"/>
        <v>0</v>
      </c>
      <c r="W489" s="4">
        <f t="shared" si="113"/>
        <v>0</v>
      </c>
      <c r="X489" s="19">
        <f t="shared" si="114"/>
        <v>34655</v>
      </c>
      <c r="Y489" s="20">
        <v>0</v>
      </c>
      <c r="Z489" s="18">
        <v>0</v>
      </c>
      <c r="AA489" s="4">
        <f t="shared" si="115"/>
        <v>34655</v>
      </c>
      <c r="AB489" s="20"/>
      <c r="AC489" s="20"/>
      <c r="AD489" s="20"/>
      <c r="AE489" s="20"/>
      <c r="AF489" s="20"/>
      <c r="AG489" s="20"/>
      <c r="AH489" s="53">
        <v>0</v>
      </c>
      <c r="AI489" s="53">
        <v>0</v>
      </c>
      <c r="AJ489" s="22"/>
      <c r="AK489" s="28">
        <f t="shared" si="116"/>
        <v>34655</v>
      </c>
      <c r="AL489" s="30">
        <f t="shared" si="117"/>
        <v>1</v>
      </c>
      <c r="AM489" s="30">
        <f t="shared" si="118"/>
        <v>1</v>
      </c>
    </row>
    <row r="490" spans="1:39" ht="17.100000000000001" customHeight="1">
      <c r="A490" s="8" t="s">
        <v>179</v>
      </c>
      <c r="B490" s="8" t="s">
        <v>781</v>
      </c>
      <c r="C490" s="8" t="s">
        <v>202</v>
      </c>
      <c r="D490" s="8" t="s">
        <v>782</v>
      </c>
      <c r="E490" s="50">
        <v>124.55</v>
      </c>
      <c r="F490" s="2">
        <f t="shared" si="119"/>
        <v>218804.45799999998</v>
      </c>
      <c r="G490" s="56">
        <v>98426.44</v>
      </c>
      <c r="H490" s="55">
        <v>20354</v>
      </c>
      <c r="I490" s="34">
        <f t="shared" si="108"/>
        <v>15265.5</v>
      </c>
      <c r="J490" s="35">
        <v>9989</v>
      </c>
      <c r="K490" s="35">
        <v>0</v>
      </c>
      <c r="L490" s="35">
        <v>0</v>
      </c>
      <c r="M490" s="35">
        <v>22168</v>
      </c>
      <c r="N490" s="2">
        <f t="shared" si="109"/>
        <v>145848.94</v>
      </c>
      <c r="O490" s="4">
        <f t="shared" si="121"/>
        <v>72956</v>
      </c>
      <c r="P490" s="52">
        <v>0</v>
      </c>
      <c r="Q490" s="52">
        <v>0</v>
      </c>
      <c r="R490" s="4">
        <f t="shared" si="110"/>
        <v>0</v>
      </c>
      <c r="S490" s="6">
        <f t="shared" si="120"/>
        <v>10455.9725</v>
      </c>
      <c r="T490" s="57">
        <v>6194238</v>
      </c>
      <c r="U490" s="6">
        <f t="shared" si="111"/>
        <v>6194.2380000000003</v>
      </c>
      <c r="V490" s="6">
        <f t="shared" si="112"/>
        <v>4261.7344999999996</v>
      </c>
      <c r="W490" s="4">
        <f t="shared" si="113"/>
        <v>85235</v>
      </c>
      <c r="X490" s="19">
        <f t="shared" si="114"/>
        <v>158191</v>
      </c>
      <c r="Y490" s="20">
        <v>0</v>
      </c>
      <c r="Z490" s="18">
        <v>0</v>
      </c>
      <c r="AA490" s="4">
        <f t="shared" si="115"/>
        <v>158191</v>
      </c>
      <c r="AB490" s="20"/>
      <c r="AC490" s="20"/>
      <c r="AD490" s="20"/>
      <c r="AE490" s="20"/>
      <c r="AF490" s="20"/>
      <c r="AG490" s="20"/>
      <c r="AH490" s="53">
        <v>0</v>
      </c>
      <c r="AI490" s="53">
        <v>0</v>
      </c>
      <c r="AJ490" s="22"/>
      <c r="AK490" s="28">
        <f t="shared" si="116"/>
        <v>158191</v>
      </c>
      <c r="AL490" s="30" t="str">
        <f t="shared" si="117"/>
        <v xml:space="preserve"> </v>
      </c>
      <c r="AM490" s="30" t="str">
        <f t="shared" si="118"/>
        <v xml:space="preserve"> </v>
      </c>
    </row>
    <row r="491" spans="1:39" ht="17.100000000000001" customHeight="1">
      <c r="A491" s="8" t="s">
        <v>179</v>
      </c>
      <c r="B491" s="8" t="s">
        <v>781</v>
      </c>
      <c r="C491" s="8" t="s">
        <v>180</v>
      </c>
      <c r="D491" s="8" t="s">
        <v>783</v>
      </c>
      <c r="E491" s="50">
        <v>73.84</v>
      </c>
      <c r="F491" s="2">
        <f t="shared" si="119"/>
        <v>129719.1584</v>
      </c>
      <c r="G491" s="56">
        <v>154869.13</v>
      </c>
      <c r="H491" s="55">
        <v>0</v>
      </c>
      <c r="I491" s="34">
        <f t="shared" si="108"/>
        <v>0</v>
      </c>
      <c r="J491" s="35">
        <v>5711</v>
      </c>
      <c r="K491" s="35">
        <v>0</v>
      </c>
      <c r="L491" s="35">
        <v>0</v>
      </c>
      <c r="M491" s="35">
        <v>58908</v>
      </c>
      <c r="N491" s="2">
        <f t="shared" si="109"/>
        <v>219488.13</v>
      </c>
      <c r="O491" s="4">
        <f t="shared" si="121"/>
        <v>0</v>
      </c>
      <c r="P491" s="52">
        <v>32</v>
      </c>
      <c r="Q491" s="52">
        <v>167</v>
      </c>
      <c r="R491" s="4">
        <f t="shared" si="110"/>
        <v>7428</v>
      </c>
      <c r="S491" s="6">
        <f t="shared" si="120"/>
        <v>6198.8680000000004</v>
      </c>
      <c r="T491" s="57">
        <v>9914797</v>
      </c>
      <c r="U491" s="6">
        <f t="shared" si="111"/>
        <v>9914.7970000000005</v>
      </c>
      <c r="V491" s="6">
        <f t="shared" si="112"/>
        <v>0</v>
      </c>
      <c r="W491" s="4">
        <f t="shared" si="113"/>
        <v>0</v>
      </c>
      <c r="X491" s="19">
        <f t="shared" si="114"/>
        <v>7428</v>
      </c>
      <c r="Y491" s="20">
        <v>40471</v>
      </c>
      <c r="Z491" s="20">
        <v>40471</v>
      </c>
      <c r="AA491" s="4">
        <f t="shared" si="115"/>
        <v>47899</v>
      </c>
      <c r="AB491" s="20"/>
      <c r="AC491" s="20"/>
      <c r="AD491" s="20"/>
      <c r="AE491" s="20"/>
      <c r="AF491" s="20">
        <v>22034</v>
      </c>
      <c r="AG491" s="20"/>
      <c r="AH491" s="53">
        <v>0</v>
      </c>
      <c r="AI491" s="53">
        <v>0</v>
      </c>
      <c r="AJ491" s="22"/>
      <c r="AK491" s="28">
        <f t="shared" si="116"/>
        <v>25865</v>
      </c>
      <c r="AL491" s="30">
        <f t="shared" si="117"/>
        <v>1</v>
      </c>
      <c r="AM491" s="30">
        <f t="shared" si="118"/>
        <v>1</v>
      </c>
    </row>
    <row r="492" spans="1:39" ht="17.100000000000001" customHeight="1">
      <c r="A492" s="8" t="s">
        <v>179</v>
      </c>
      <c r="B492" s="8" t="s">
        <v>781</v>
      </c>
      <c r="C492" s="8" t="s">
        <v>51</v>
      </c>
      <c r="D492" s="8" t="s">
        <v>784</v>
      </c>
      <c r="E492" s="50">
        <v>316.66000000000003</v>
      </c>
      <c r="F492" s="2">
        <f t="shared" si="119"/>
        <v>556295.62160000007</v>
      </c>
      <c r="G492" s="56">
        <v>246356.84</v>
      </c>
      <c r="H492" s="55">
        <v>39841</v>
      </c>
      <c r="I492" s="34">
        <f t="shared" si="108"/>
        <v>29880.75</v>
      </c>
      <c r="J492" s="35">
        <v>20020</v>
      </c>
      <c r="K492" s="35">
        <v>31991</v>
      </c>
      <c r="L492" s="35">
        <v>48789</v>
      </c>
      <c r="M492" s="35">
        <v>127419</v>
      </c>
      <c r="N492" s="2">
        <f t="shared" si="109"/>
        <v>504456.58999999997</v>
      </c>
      <c r="O492" s="4">
        <f t="shared" si="121"/>
        <v>51839</v>
      </c>
      <c r="P492" s="52">
        <v>74</v>
      </c>
      <c r="Q492" s="52">
        <v>167</v>
      </c>
      <c r="R492" s="4">
        <f t="shared" si="110"/>
        <v>17178</v>
      </c>
      <c r="S492" s="6">
        <f t="shared" si="120"/>
        <v>26583.607</v>
      </c>
      <c r="T492" s="57">
        <v>15582317</v>
      </c>
      <c r="U492" s="6">
        <f t="shared" si="111"/>
        <v>15582.316999999999</v>
      </c>
      <c r="V492" s="6">
        <f t="shared" si="112"/>
        <v>11001.29</v>
      </c>
      <c r="W492" s="4">
        <f t="shared" si="113"/>
        <v>220026</v>
      </c>
      <c r="X492" s="19">
        <f t="shared" si="114"/>
        <v>289043</v>
      </c>
      <c r="Y492" s="20">
        <v>0</v>
      </c>
      <c r="Z492" s="18">
        <v>0</v>
      </c>
      <c r="AA492" s="4">
        <f t="shared" si="115"/>
        <v>289043</v>
      </c>
      <c r="AB492" s="20"/>
      <c r="AC492" s="20"/>
      <c r="AD492" s="20"/>
      <c r="AE492" s="20"/>
      <c r="AF492" s="20"/>
      <c r="AG492" s="20"/>
      <c r="AH492" s="53">
        <v>0</v>
      </c>
      <c r="AI492" s="53">
        <v>0</v>
      </c>
      <c r="AJ492" s="22"/>
      <c r="AK492" s="28">
        <f t="shared" si="116"/>
        <v>289043</v>
      </c>
      <c r="AL492" s="30" t="str">
        <f t="shared" si="117"/>
        <v xml:space="preserve"> </v>
      </c>
      <c r="AM492" s="30" t="str">
        <f t="shared" si="118"/>
        <v xml:space="preserve"> </v>
      </c>
    </row>
    <row r="493" spans="1:39" ht="17.100000000000001" customHeight="1">
      <c r="A493" s="8" t="s">
        <v>179</v>
      </c>
      <c r="B493" s="8" t="s">
        <v>781</v>
      </c>
      <c r="C493" s="8" t="s">
        <v>29</v>
      </c>
      <c r="D493" s="8" t="s">
        <v>785</v>
      </c>
      <c r="E493" s="50">
        <v>5120.5200000000004</v>
      </c>
      <c r="F493" s="2">
        <f t="shared" si="119"/>
        <v>8995524.7152000014</v>
      </c>
      <c r="G493" s="56">
        <v>1726963.91</v>
      </c>
      <c r="H493" s="55">
        <v>857032</v>
      </c>
      <c r="I493" s="34">
        <f t="shared" si="108"/>
        <v>642774</v>
      </c>
      <c r="J493" s="35">
        <v>467250</v>
      </c>
      <c r="K493" s="35">
        <v>749849</v>
      </c>
      <c r="L493" s="35">
        <v>1140317</v>
      </c>
      <c r="M493" s="35">
        <v>211096</v>
      </c>
      <c r="N493" s="2">
        <f t="shared" si="109"/>
        <v>4938249.91</v>
      </c>
      <c r="O493" s="4">
        <f t="shared" si="121"/>
        <v>4057275</v>
      </c>
      <c r="P493" s="52">
        <v>1229</v>
      </c>
      <c r="Q493" s="52">
        <v>84</v>
      </c>
      <c r="R493" s="4">
        <f t="shared" si="110"/>
        <v>143498</v>
      </c>
      <c r="S493" s="6">
        <f t="shared" si="120"/>
        <v>429867.65399999998</v>
      </c>
      <c r="T493" s="57">
        <v>108819402</v>
      </c>
      <c r="U493" s="6">
        <f t="shared" si="111"/>
        <v>108819.402</v>
      </c>
      <c r="V493" s="6">
        <f t="shared" si="112"/>
        <v>321048.25199999998</v>
      </c>
      <c r="W493" s="4">
        <f t="shared" si="113"/>
        <v>6420965</v>
      </c>
      <c r="X493" s="19">
        <f t="shared" si="114"/>
        <v>10621738</v>
      </c>
      <c r="Y493" s="20">
        <v>0</v>
      </c>
      <c r="Z493" s="18">
        <v>0</v>
      </c>
      <c r="AA493" s="4">
        <f t="shared" si="115"/>
        <v>10621738</v>
      </c>
      <c r="AB493" s="20"/>
      <c r="AC493" s="20"/>
      <c r="AD493" s="20"/>
      <c r="AE493" s="20"/>
      <c r="AF493" s="20"/>
      <c r="AG493" s="20"/>
      <c r="AH493" s="53">
        <v>0</v>
      </c>
      <c r="AI493" s="53">
        <v>0</v>
      </c>
      <c r="AJ493" s="22"/>
      <c r="AK493" s="28">
        <f t="shared" si="116"/>
        <v>10621738</v>
      </c>
      <c r="AL493" s="30" t="str">
        <f t="shared" si="117"/>
        <v xml:space="preserve"> </v>
      </c>
      <c r="AM493" s="30" t="str">
        <f t="shared" si="118"/>
        <v xml:space="preserve"> </v>
      </c>
    </row>
    <row r="494" spans="1:39" ht="17.100000000000001" customHeight="1">
      <c r="A494" s="8" t="s">
        <v>179</v>
      </c>
      <c r="B494" s="8" t="s">
        <v>781</v>
      </c>
      <c r="C494" s="8" t="s">
        <v>86</v>
      </c>
      <c r="D494" s="8" t="s">
        <v>786</v>
      </c>
      <c r="E494" s="50">
        <v>241.75</v>
      </c>
      <c r="F494" s="2">
        <f t="shared" si="119"/>
        <v>424696.73</v>
      </c>
      <c r="G494" s="56">
        <v>121881.62</v>
      </c>
      <c r="H494" s="55">
        <v>27116</v>
      </c>
      <c r="I494" s="34">
        <f t="shared" si="108"/>
        <v>20337</v>
      </c>
      <c r="J494" s="35">
        <v>14830</v>
      </c>
      <c r="K494" s="35">
        <v>23690</v>
      </c>
      <c r="L494" s="35">
        <v>36201</v>
      </c>
      <c r="M494" s="35">
        <v>82099</v>
      </c>
      <c r="N494" s="2">
        <f t="shared" si="109"/>
        <v>299038.62</v>
      </c>
      <c r="O494" s="4">
        <f t="shared" si="121"/>
        <v>125658</v>
      </c>
      <c r="P494" s="52">
        <v>20</v>
      </c>
      <c r="Q494" s="52">
        <v>167</v>
      </c>
      <c r="R494" s="4">
        <f t="shared" si="110"/>
        <v>4643</v>
      </c>
      <c r="S494" s="6">
        <f t="shared" si="120"/>
        <v>20294.912499999999</v>
      </c>
      <c r="T494" s="57">
        <v>7523557</v>
      </c>
      <c r="U494" s="6">
        <f t="shared" si="111"/>
        <v>7523.5569999999998</v>
      </c>
      <c r="V494" s="6">
        <f t="shared" si="112"/>
        <v>12771.355499999998</v>
      </c>
      <c r="W494" s="4">
        <f t="shared" si="113"/>
        <v>255427</v>
      </c>
      <c r="X494" s="19">
        <f t="shared" si="114"/>
        <v>385728</v>
      </c>
      <c r="Y494" s="20">
        <v>0</v>
      </c>
      <c r="Z494" s="18">
        <v>0</v>
      </c>
      <c r="AA494" s="4">
        <f t="shared" si="115"/>
        <v>385728</v>
      </c>
      <c r="AB494" s="20"/>
      <c r="AC494" s="20"/>
      <c r="AD494" s="20"/>
      <c r="AE494" s="20"/>
      <c r="AF494" s="20"/>
      <c r="AG494" s="20"/>
      <c r="AH494" s="53">
        <v>0</v>
      </c>
      <c r="AI494" s="53">
        <v>0</v>
      </c>
      <c r="AJ494" s="22"/>
      <c r="AK494" s="28">
        <f t="shared" si="116"/>
        <v>385728</v>
      </c>
      <c r="AL494" s="30" t="str">
        <f t="shared" si="117"/>
        <v xml:space="preserve"> </v>
      </c>
      <c r="AM494" s="30" t="str">
        <f t="shared" si="118"/>
        <v xml:space="preserve"> </v>
      </c>
    </row>
    <row r="495" spans="1:39" ht="17.100000000000001" customHeight="1">
      <c r="A495" s="8" t="s">
        <v>179</v>
      </c>
      <c r="B495" s="8" t="s">
        <v>781</v>
      </c>
      <c r="C495" s="8" t="s">
        <v>68</v>
      </c>
      <c r="D495" s="8" t="s">
        <v>787</v>
      </c>
      <c r="E495" s="50">
        <v>1224.27</v>
      </c>
      <c r="F495" s="2">
        <f t="shared" si="119"/>
        <v>2150748.5652000001</v>
      </c>
      <c r="G495" s="56">
        <v>459414.52</v>
      </c>
      <c r="H495" s="55">
        <v>209387</v>
      </c>
      <c r="I495" s="34">
        <f t="shared" si="108"/>
        <v>157040.25</v>
      </c>
      <c r="J495" s="35">
        <v>103826</v>
      </c>
      <c r="K495" s="35">
        <v>167143</v>
      </c>
      <c r="L495" s="35">
        <v>254537</v>
      </c>
      <c r="M495" s="35">
        <v>123680</v>
      </c>
      <c r="N495" s="2">
        <f t="shared" si="109"/>
        <v>1265640.77</v>
      </c>
      <c r="O495" s="4">
        <f t="shared" si="121"/>
        <v>885108</v>
      </c>
      <c r="P495" s="52">
        <v>173</v>
      </c>
      <c r="Q495" s="52">
        <v>132</v>
      </c>
      <c r="R495" s="4">
        <f t="shared" si="110"/>
        <v>31742</v>
      </c>
      <c r="S495" s="6">
        <f t="shared" si="120"/>
        <v>102777.46649999999</v>
      </c>
      <c r="T495" s="57">
        <v>28358921</v>
      </c>
      <c r="U495" s="6">
        <f t="shared" si="111"/>
        <v>28358.920999999998</v>
      </c>
      <c r="V495" s="6">
        <f t="shared" si="112"/>
        <v>74418.545499999993</v>
      </c>
      <c r="W495" s="4">
        <f t="shared" si="113"/>
        <v>1488371</v>
      </c>
      <c r="X495" s="19">
        <f t="shared" si="114"/>
        <v>2405221</v>
      </c>
      <c r="Y495" s="20">
        <v>0</v>
      </c>
      <c r="Z495" s="18">
        <v>0</v>
      </c>
      <c r="AA495" s="4">
        <f t="shared" si="115"/>
        <v>2405221</v>
      </c>
      <c r="AB495" s="20"/>
      <c r="AC495" s="20"/>
      <c r="AD495" s="20"/>
      <c r="AE495" s="20"/>
      <c r="AF495" s="20"/>
      <c r="AG495" s="20"/>
      <c r="AH495" s="53">
        <v>0</v>
      </c>
      <c r="AI495" s="53">
        <v>0</v>
      </c>
      <c r="AJ495" s="22"/>
      <c r="AK495" s="28">
        <f t="shared" si="116"/>
        <v>2405221</v>
      </c>
      <c r="AL495" s="30" t="str">
        <f t="shared" si="117"/>
        <v xml:space="preserve"> </v>
      </c>
      <c r="AM495" s="30" t="str">
        <f t="shared" si="118"/>
        <v xml:space="preserve"> </v>
      </c>
    </row>
    <row r="496" spans="1:39" ht="17.100000000000001" customHeight="1">
      <c r="A496" s="8" t="s">
        <v>179</v>
      </c>
      <c r="B496" s="8" t="s">
        <v>781</v>
      </c>
      <c r="C496" s="8" t="s">
        <v>61</v>
      </c>
      <c r="D496" s="8" t="s">
        <v>788</v>
      </c>
      <c r="E496" s="50">
        <v>382.45</v>
      </c>
      <c r="F496" s="2">
        <f t="shared" si="119"/>
        <v>671872.86199999996</v>
      </c>
      <c r="G496" s="56">
        <v>135585.04999999999</v>
      </c>
      <c r="H496" s="55">
        <v>59152</v>
      </c>
      <c r="I496" s="34">
        <f t="shared" si="108"/>
        <v>44364</v>
      </c>
      <c r="J496" s="35">
        <v>36121</v>
      </c>
      <c r="K496" s="35">
        <v>58170</v>
      </c>
      <c r="L496" s="35">
        <v>89261</v>
      </c>
      <c r="M496" s="35">
        <v>31311</v>
      </c>
      <c r="N496" s="2">
        <f t="shared" si="109"/>
        <v>394812.05</v>
      </c>
      <c r="O496" s="4">
        <f t="shared" si="121"/>
        <v>277061</v>
      </c>
      <c r="P496" s="52">
        <v>42</v>
      </c>
      <c r="Q496" s="52">
        <v>125</v>
      </c>
      <c r="R496" s="4">
        <f t="shared" si="110"/>
        <v>7298</v>
      </c>
      <c r="S496" s="6">
        <f t="shared" si="120"/>
        <v>32106.677500000002</v>
      </c>
      <c r="T496" s="57">
        <v>8452933</v>
      </c>
      <c r="U496" s="6">
        <f t="shared" si="111"/>
        <v>8452.9330000000009</v>
      </c>
      <c r="V496" s="6">
        <f t="shared" si="112"/>
        <v>23653.744500000001</v>
      </c>
      <c r="W496" s="4">
        <f t="shared" si="113"/>
        <v>473075</v>
      </c>
      <c r="X496" s="19">
        <f t="shared" si="114"/>
        <v>757434</v>
      </c>
      <c r="Y496" s="20">
        <v>0</v>
      </c>
      <c r="Z496" s="18">
        <v>0</v>
      </c>
      <c r="AA496" s="4">
        <f t="shared" si="115"/>
        <v>757434</v>
      </c>
      <c r="AB496" s="20"/>
      <c r="AC496" s="20"/>
      <c r="AD496" s="20"/>
      <c r="AE496" s="20"/>
      <c r="AF496" s="20"/>
      <c r="AG496" s="20"/>
      <c r="AH496" s="53">
        <v>0</v>
      </c>
      <c r="AI496" s="53">
        <v>0</v>
      </c>
      <c r="AJ496" s="22"/>
      <c r="AK496" s="28">
        <f t="shared" si="116"/>
        <v>757434</v>
      </c>
      <c r="AL496" s="30" t="str">
        <f t="shared" si="117"/>
        <v xml:space="preserve"> </v>
      </c>
      <c r="AM496" s="30" t="str">
        <f t="shared" si="118"/>
        <v xml:space="preserve"> </v>
      </c>
    </row>
    <row r="497" spans="1:39" ht="17.100000000000001" customHeight="1">
      <c r="A497" s="8" t="s">
        <v>179</v>
      </c>
      <c r="B497" s="8" t="s">
        <v>781</v>
      </c>
      <c r="C497" s="8" t="s">
        <v>182</v>
      </c>
      <c r="D497" s="8" t="s">
        <v>789</v>
      </c>
      <c r="E497" s="50">
        <v>400.99</v>
      </c>
      <c r="F497" s="2">
        <f t="shared" si="119"/>
        <v>704443.19240000006</v>
      </c>
      <c r="G497" s="56">
        <v>476130.46</v>
      </c>
      <c r="H497" s="55">
        <v>76774</v>
      </c>
      <c r="I497" s="34">
        <f t="shared" si="108"/>
        <v>57580.5</v>
      </c>
      <c r="J497" s="35">
        <v>36743</v>
      </c>
      <c r="K497" s="35">
        <v>59052</v>
      </c>
      <c r="L497" s="35">
        <v>90519</v>
      </c>
      <c r="M497" s="35">
        <v>68432</v>
      </c>
      <c r="N497" s="2">
        <f t="shared" si="109"/>
        <v>788456.95999999996</v>
      </c>
      <c r="O497" s="4">
        <f t="shared" si="121"/>
        <v>0</v>
      </c>
      <c r="P497" s="52">
        <v>144</v>
      </c>
      <c r="Q497" s="52">
        <v>114</v>
      </c>
      <c r="R497" s="4">
        <f t="shared" si="110"/>
        <v>22818</v>
      </c>
      <c r="S497" s="6">
        <f t="shared" si="120"/>
        <v>33663.110500000003</v>
      </c>
      <c r="T497" s="57">
        <v>30797572</v>
      </c>
      <c r="U497" s="6">
        <f t="shared" si="111"/>
        <v>30797.572</v>
      </c>
      <c r="V497" s="6">
        <f t="shared" si="112"/>
        <v>2865.5385000000024</v>
      </c>
      <c r="W497" s="4">
        <f t="shared" si="113"/>
        <v>57311</v>
      </c>
      <c r="X497" s="19">
        <f t="shared" si="114"/>
        <v>80129</v>
      </c>
      <c r="Y497" s="20">
        <v>0</v>
      </c>
      <c r="Z497" s="18">
        <v>0</v>
      </c>
      <c r="AA497" s="4">
        <f t="shared" si="115"/>
        <v>80129</v>
      </c>
      <c r="AB497" s="20"/>
      <c r="AC497" s="20"/>
      <c r="AD497" s="20"/>
      <c r="AE497" s="20"/>
      <c r="AF497" s="20"/>
      <c r="AG497" s="20"/>
      <c r="AH497" s="53">
        <v>0</v>
      </c>
      <c r="AI497" s="53">
        <v>0</v>
      </c>
      <c r="AJ497" s="22"/>
      <c r="AK497" s="28">
        <f t="shared" si="116"/>
        <v>80129</v>
      </c>
      <c r="AL497" s="30">
        <f t="shared" si="117"/>
        <v>1</v>
      </c>
      <c r="AM497" s="30" t="str">
        <f t="shared" si="118"/>
        <v xml:space="preserve"> </v>
      </c>
    </row>
    <row r="498" spans="1:39" ht="17.100000000000001" customHeight="1">
      <c r="A498" s="8" t="s">
        <v>179</v>
      </c>
      <c r="B498" s="8" t="s">
        <v>781</v>
      </c>
      <c r="C498" s="8" t="s">
        <v>10</v>
      </c>
      <c r="D498" s="8" t="s">
        <v>790</v>
      </c>
      <c r="E498" s="50">
        <v>532.51</v>
      </c>
      <c r="F498" s="2">
        <f t="shared" si="119"/>
        <v>935492.26760000002</v>
      </c>
      <c r="G498" s="56">
        <v>308550.53000000003</v>
      </c>
      <c r="H498" s="55">
        <v>9553</v>
      </c>
      <c r="I498" s="34">
        <f t="shared" si="108"/>
        <v>7164.75</v>
      </c>
      <c r="J498" s="35">
        <v>39618</v>
      </c>
      <c r="K498" s="35">
        <v>63623</v>
      </c>
      <c r="L498" s="35">
        <v>98102</v>
      </c>
      <c r="M498" s="35">
        <v>82794</v>
      </c>
      <c r="N498" s="2">
        <f t="shared" si="109"/>
        <v>599852.28</v>
      </c>
      <c r="O498" s="4">
        <f t="shared" si="121"/>
        <v>335640</v>
      </c>
      <c r="P498" s="52">
        <v>51</v>
      </c>
      <c r="Q498" s="52">
        <v>167</v>
      </c>
      <c r="R498" s="4">
        <f t="shared" si="110"/>
        <v>11839</v>
      </c>
      <c r="S498" s="6">
        <f t="shared" si="120"/>
        <v>44704.214500000002</v>
      </c>
      <c r="T498" s="57">
        <v>17835291</v>
      </c>
      <c r="U498" s="6">
        <f t="shared" si="111"/>
        <v>17835.291000000001</v>
      </c>
      <c r="V498" s="6">
        <f t="shared" si="112"/>
        <v>26868.923500000001</v>
      </c>
      <c r="W498" s="4">
        <f t="shared" si="113"/>
        <v>537378</v>
      </c>
      <c r="X498" s="19">
        <f t="shared" si="114"/>
        <v>884857</v>
      </c>
      <c r="Y498" s="20">
        <v>0</v>
      </c>
      <c r="Z498" s="18">
        <v>0</v>
      </c>
      <c r="AA498" s="4">
        <f t="shared" si="115"/>
        <v>884857</v>
      </c>
      <c r="AB498" s="20"/>
      <c r="AC498" s="20"/>
      <c r="AD498" s="20"/>
      <c r="AE498" s="20"/>
      <c r="AF498" s="20"/>
      <c r="AG498" s="20"/>
      <c r="AH498" s="53">
        <v>0</v>
      </c>
      <c r="AI498" s="53">
        <v>0</v>
      </c>
      <c r="AJ498" s="22"/>
      <c r="AK498" s="28">
        <f t="shared" si="116"/>
        <v>884857</v>
      </c>
      <c r="AL498" s="30" t="str">
        <f t="shared" si="117"/>
        <v xml:space="preserve"> </v>
      </c>
      <c r="AM498" s="30" t="str">
        <f t="shared" si="118"/>
        <v xml:space="preserve"> </v>
      </c>
    </row>
    <row r="499" spans="1:39" ht="17.100000000000001" customHeight="1">
      <c r="A499" s="8" t="s">
        <v>144</v>
      </c>
      <c r="B499" s="8" t="s">
        <v>791</v>
      </c>
      <c r="C499" s="8" t="s">
        <v>202</v>
      </c>
      <c r="D499" s="8" t="s">
        <v>793</v>
      </c>
      <c r="E499" s="50">
        <v>108.21</v>
      </c>
      <c r="F499" s="2">
        <f t="shared" si="119"/>
        <v>190098.99959999998</v>
      </c>
      <c r="G499" s="56">
        <v>73010.31</v>
      </c>
      <c r="H499" s="55">
        <v>6565</v>
      </c>
      <c r="I499" s="34">
        <f t="shared" si="108"/>
        <v>4923.75</v>
      </c>
      <c r="J499" s="35">
        <v>8390</v>
      </c>
      <c r="K499" s="35">
        <v>0</v>
      </c>
      <c r="L499" s="35">
        <v>0</v>
      </c>
      <c r="M499" s="35">
        <v>33560</v>
      </c>
      <c r="N499" s="2">
        <f t="shared" si="109"/>
        <v>119884.06</v>
      </c>
      <c r="O499" s="4">
        <f t="shared" si="121"/>
        <v>70215</v>
      </c>
      <c r="P499" s="52">
        <v>15</v>
      </c>
      <c r="Q499" s="52">
        <v>167</v>
      </c>
      <c r="R499" s="4">
        <f t="shared" si="110"/>
        <v>3482</v>
      </c>
      <c r="S499" s="6">
        <f t="shared" si="120"/>
        <v>9084.2294999999995</v>
      </c>
      <c r="T499" s="57">
        <v>4476414</v>
      </c>
      <c r="U499" s="6">
        <f t="shared" si="111"/>
        <v>4476.4139999999998</v>
      </c>
      <c r="V499" s="6">
        <f t="shared" si="112"/>
        <v>4607.8154999999997</v>
      </c>
      <c r="W499" s="4">
        <f t="shared" si="113"/>
        <v>92156</v>
      </c>
      <c r="X499" s="19">
        <f t="shared" si="114"/>
        <v>165853</v>
      </c>
      <c r="Y499" s="20">
        <v>0</v>
      </c>
      <c r="Z499" s="18">
        <v>0</v>
      </c>
      <c r="AA499" s="4">
        <f t="shared" si="115"/>
        <v>165853</v>
      </c>
      <c r="AB499" s="20"/>
      <c r="AC499" s="20"/>
      <c r="AD499" s="20"/>
      <c r="AE499" s="20"/>
      <c r="AF499" s="20"/>
      <c r="AG499" s="20"/>
      <c r="AH499" s="53">
        <v>0</v>
      </c>
      <c r="AI499" s="53">
        <v>0</v>
      </c>
      <c r="AJ499" s="22"/>
      <c r="AK499" s="28">
        <f t="shared" si="116"/>
        <v>165853</v>
      </c>
      <c r="AL499" s="30" t="str">
        <f t="shared" si="117"/>
        <v xml:space="preserve"> </v>
      </c>
      <c r="AM499" s="30" t="str">
        <f t="shared" si="118"/>
        <v xml:space="preserve"> </v>
      </c>
    </row>
    <row r="500" spans="1:39" ht="17.100000000000001" customHeight="1">
      <c r="A500" s="8" t="s">
        <v>144</v>
      </c>
      <c r="B500" s="8" t="s">
        <v>791</v>
      </c>
      <c r="C500" s="8" t="s">
        <v>29</v>
      </c>
      <c r="D500" s="8" t="s">
        <v>792</v>
      </c>
      <c r="E500" s="50">
        <v>525.63</v>
      </c>
      <c r="F500" s="2">
        <f t="shared" si="119"/>
        <v>923405.75879999995</v>
      </c>
      <c r="G500" s="56">
        <v>134494.43</v>
      </c>
      <c r="H500" s="55">
        <v>33475</v>
      </c>
      <c r="I500" s="34">
        <f t="shared" si="108"/>
        <v>25106.25</v>
      </c>
      <c r="J500" s="35">
        <v>43098</v>
      </c>
      <c r="K500" s="35">
        <v>8859</v>
      </c>
      <c r="L500" s="35">
        <v>107185</v>
      </c>
      <c r="M500" s="35">
        <v>64630</v>
      </c>
      <c r="N500" s="2">
        <f t="shared" si="109"/>
        <v>383372.68</v>
      </c>
      <c r="O500" s="4">
        <f t="shared" si="121"/>
        <v>540033</v>
      </c>
      <c r="P500" s="52">
        <v>94</v>
      </c>
      <c r="Q500" s="52">
        <v>134</v>
      </c>
      <c r="R500" s="4">
        <f t="shared" si="110"/>
        <v>17508</v>
      </c>
      <c r="S500" s="6">
        <f t="shared" si="120"/>
        <v>44126.638500000001</v>
      </c>
      <c r="T500" s="57">
        <v>8029518</v>
      </c>
      <c r="U500" s="6">
        <f t="shared" si="111"/>
        <v>8029.518</v>
      </c>
      <c r="V500" s="6">
        <f t="shared" si="112"/>
        <v>36097.120500000005</v>
      </c>
      <c r="W500" s="4">
        <f t="shared" si="113"/>
        <v>721942</v>
      </c>
      <c r="X500" s="19">
        <f t="shared" si="114"/>
        <v>1279483</v>
      </c>
      <c r="Y500" s="20">
        <v>0</v>
      </c>
      <c r="Z500" s="18">
        <v>0</v>
      </c>
      <c r="AA500" s="4">
        <f t="shared" si="115"/>
        <v>1279483</v>
      </c>
      <c r="AB500" s="20"/>
      <c r="AC500" s="20"/>
      <c r="AD500" s="20"/>
      <c r="AE500" s="20"/>
      <c r="AF500" s="20"/>
      <c r="AG500" s="20"/>
      <c r="AH500" s="53">
        <v>0</v>
      </c>
      <c r="AI500" s="53">
        <v>0</v>
      </c>
      <c r="AJ500" s="22"/>
      <c r="AK500" s="28">
        <f t="shared" si="116"/>
        <v>1279483</v>
      </c>
      <c r="AL500" s="30" t="str">
        <f t="shared" si="117"/>
        <v xml:space="preserve"> </v>
      </c>
      <c r="AM500" s="30" t="str">
        <f t="shared" si="118"/>
        <v xml:space="preserve"> </v>
      </c>
    </row>
    <row r="501" spans="1:39" ht="17.100000000000001" customHeight="1">
      <c r="A501" s="8" t="s">
        <v>144</v>
      </c>
      <c r="B501" s="8" t="s">
        <v>791</v>
      </c>
      <c r="C501" s="8" t="s">
        <v>151</v>
      </c>
      <c r="D501" s="8" t="s">
        <v>794</v>
      </c>
      <c r="E501" s="50">
        <v>1489.14</v>
      </c>
      <c r="F501" s="2">
        <f t="shared" si="119"/>
        <v>2616061.5864000004</v>
      </c>
      <c r="G501" s="56">
        <v>326616.95</v>
      </c>
      <c r="H501" s="55">
        <v>102211</v>
      </c>
      <c r="I501" s="34">
        <f t="shared" si="108"/>
        <v>76658.25</v>
      </c>
      <c r="J501" s="35">
        <v>131857</v>
      </c>
      <c r="K501" s="35">
        <v>27133</v>
      </c>
      <c r="L501" s="35">
        <v>323943</v>
      </c>
      <c r="M501" s="35">
        <v>78164</v>
      </c>
      <c r="N501" s="2">
        <f t="shared" si="109"/>
        <v>964372.2</v>
      </c>
      <c r="O501" s="4">
        <f t="shared" si="121"/>
        <v>1651689</v>
      </c>
      <c r="P501" s="52">
        <v>122</v>
      </c>
      <c r="Q501" s="52">
        <v>158</v>
      </c>
      <c r="R501" s="4">
        <f t="shared" si="110"/>
        <v>26794</v>
      </c>
      <c r="S501" s="6">
        <f t="shared" si="120"/>
        <v>125013.303</v>
      </c>
      <c r="T501" s="57">
        <v>19806971</v>
      </c>
      <c r="U501" s="6">
        <f t="shared" si="111"/>
        <v>19806.971000000001</v>
      </c>
      <c r="V501" s="6">
        <f t="shared" si="112"/>
        <v>105206.33199999999</v>
      </c>
      <c r="W501" s="4">
        <f t="shared" si="113"/>
        <v>2104127</v>
      </c>
      <c r="X501" s="19">
        <f t="shared" si="114"/>
        <v>3782610</v>
      </c>
      <c r="Y501" s="20">
        <v>0</v>
      </c>
      <c r="Z501" s="18">
        <v>0</v>
      </c>
      <c r="AA501" s="4">
        <f t="shared" si="115"/>
        <v>3782610</v>
      </c>
      <c r="AB501" s="20"/>
      <c r="AC501" s="20"/>
      <c r="AD501" s="20"/>
      <c r="AE501" s="20"/>
      <c r="AF501" s="20"/>
      <c r="AG501" s="20"/>
      <c r="AH501" s="53">
        <v>5473</v>
      </c>
      <c r="AI501" s="53">
        <v>0</v>
      </c>
      <c r="AJ501" s="22"/>
      <c r="AK501" s="28">
        <f t="shared" si="116"/>
        <v>3788083</v>
      </c>
      <c r="AL501" s="30" t="str">
        <f t="shared" si="117"/>
        <v xml:space="preserve"> </v>
      </c>
      <c r="AM501" s="30" t="str">
        <f t="shared" si="118"/>
        <v xml:space="preserve"> </v>
      </c>
    </row>
    <row r="502" spans="1:39" ht="17.100000000000001" customHeight="1">
      <c r="A502" s="8" t="s">
        <v>144</v>
      </c>
      <c r="B502" s="8" t="s">
        <v>791</v>
      </c>
      <c r="C502" s="8" t="s">
        <v>152</v>
      </c>
      <c r="D502" s="8" t="s">
        <v>795</v>
      </c>
      <c r="E502" s="50">
        <v>421.46</v>
      </c>
      <c r="F502" s="2">
        <f t="shared" si="119"/>
        <v>740404.06959999993</v>
      </c>
      <c r="G502" s="56">
        <v>104236.77</v>
      </c>
      <c r="H502" s="55">
        <v>27448</v>
      </c>
      <c r="I502" s="34">
        <f t="shared" si="108"/>
        <v>20586</v>
      </c>
      <c r="J502" s="35">
        <v>35314</v>
      </c>
      <c r="K502" s="35">
        <v>7293</v>
      </c>
      <c r="L502" s="35">
        <v>87600</v>
      </c>
      <c r="M502" s="35">
        <v>44132</v>
      </c>
      <c r="N502" s="2">
        <f t="shared" si="109"/>
        <v>299161.77</v>
      </c>
      <c r="O502" s="4">
        <f t="shared" si="121"/>
        <v>441242</v>
      </c>
      <c r="P502" s="52">
        <v>101</v>
      </c>
      <c r="Q502" s="52">
        <v>132</v>
      </c>
      <c r="R502" s="4">
        <f t="shared" si="110"/>
        <v>18531</v>
      </c>
      <c r="S502" s="6">
        <f t="shared" si="120"/>
        <v>35381.567000000003</v>
      </c>
      <c r="T502" s="57">
        <v>6185468</v>
      </c>
      <c r="U502" s="6">
        <f t="shared" si="111"/>
        <v>6185.4679999999998</v>
      </c>
      <c r="V502" s="6">
        <f t="shared" si="112"/>
        <v>29196.099000000002</v>
      </c>
      <c r="W502" s="4">
        <f t="shared" si="113"/>
        <v>583922</v>
      </c>
      <c r="X502" s="19">
        <f t="shared" si="114"/>
        <v>1043695</v>
      </c>
      <c r="Y502" s="20">
        <v>0</v>
      </c>
      <c r="Z502" s="18">
        <v>0</v>
      </c>
      <c r="AA502" s="4">
        <f t="shared" si="115"/>
        <v>1043695</v>
      </c>
      <c r="AB502" s="20"/>
      <c r="AC502" s="20"/>
      <c r="AD502" s="20"/>
      <c r="AE502" s="20"/>
      <c r="AF502" s="20"/>
      <c r="AG502" s="20"/>
      <c r="AH502" s="53">
        <v>0</v>
      </c>
      <c r="AI502" s="53">
        <v>0</v>
      </c>
      <c r="AJ502" s="22"/>
      <c r="AK502" s="28">
        <f t="shared" si="116"/>
        <v>1043695</v>
      </c>
      <c r="AL502" s="30" t="str">
        <f t="shared" si="117"/>
        <v xml:space="preserve"> </v>
      </c>
      <c r="AM502" s="30" t="str">
        <f t="shared" si="118"/>
        <v xml:space="preserve"> </v>
      </c>
    </row>
    <row r="503" spans="1:39" ht="17.100000000000001" customHeight="1">
      <c r="A503" s="8" t="s">
        <v>183</v>
      </c>
      <c r="B503" s="8" t="s">
        <v>796</v>
      </c>
      <c r="C503" s="8" t="s">
        <v>212</v>
      </c>
      <c r="D503" s="8" t="s">
        <v>797</v>
      </c>
      <c r="E503" s="50">
        <v>593.13</v>
      </c>
      <c r="F503" s="2">
        <f t="shared" si="119"/>
        <v>1041987.0588</v>
      </c>
      <c r="G503" s="56">
        <v>243567.28</v>
      </c>
      <c r="H503" s="55">
        <v>71197</v>
      </c>
      <c r="I503" s="34">
        <f t="shared" si="108"/>
        <v>53397.75</v>
      </c>
      <c r="J503" s="35">
        <v>49882</v>
      </c>
      <c r="K503" s="35">
        <v>0</v>
      </c>
      <c r="L503" s="35">
        <v>0</v>
      </c>
      <c r="M503" s="35">
        <v>120387</v>
      </c>
      <c r="N503" s="2">
        <f t="shared" si="109"/>
        <v>467234.03</v>
      </c>
      <c r="O503" s="4">
        <f t="shared" si="121"/>
        <v>574753</v>
      </c>
      <c r="P503" s="52">
        <v>300</v>
      </c>
      <c r="Q503" s="52">
        <v>53</v>
      </c>
      <c r="R503" s="4">
        <f t="shared" si="110"/>
        <v>22101</v>
      </c>
      <c r="S503" s="6">
        <f t="shared" si="120"/>
        <v>49793.263500000001</v>
      </c>
      <c r="T503" s="57">
        <v>15150661</v>
      </c>
      <c r="U503" s="6">
        <f t="shared" si="111"/>
        <v>15150.661</v>
      </c>
      <c r="V503" s="6">
        <f t="shared" si="112"/>
        <v>34642.602500000001</v>
      </c>
      <c r="W503" s="4">
        <f t="shared" si="113"/>
        <v>692852</v>
      </c>
      <c r="X503" s="19">
        <f t="shared" si="114"/>
        <v>1289706</v>
      </c>
      <c r="Y503" s="20">
        <v>0</v>
      </c>
      <c r="Z503" s="18">
        <v>0</v>
      </c>
      <c r="AA503" s="4">
        <f t="shared" si="115"/>
        <v>1289706</v>
      </c>
      <c r="AB503" s="20"/>
      <c r="AC503" s="20"/>
      <c r="AD503" s="20"/>
      <c r="AE503" s="20"/>
      <c r="AF503" s="20"/>
      <c r="AG503" s="20"/>
      <c r="AH503" s="53">
        <v>0</v>
      </c>
      <c r="AI503" s="53">
        <v>0</v>
      </c>
      <c r="AJ503" s="22"/>
      <c r="AK503" s="28">
        <f t="shared" si="116"/>
        <v>1289706</v>
      </c>
      <c r="AL503" s="30" t="str">
        <f t="shared" si="117"/>
        <v xml:space="preserve"> </v>
      </c>
      <c r="AM503" s="30" t="str">
        <f t="shared" si="118"/>
        <v xml:space="preserve"> </v>
      </c>
    </row>
    <row r="504" spans="1:39" ht="17.100000000000001" customHeight="1">
      <c r="A504" s="8" t="s">
        <v>183</v>
      </c>
      <c r="B504" s="8" t="s">
        <v>796</v>
      </c>
      <c r="C504" s="8" t="s">
        <v>895</v>
      </c>
      <c r="D504" s="8" t="s">
        <v>896</v>
      </c>
      <c r="E504" s="50">
        <v>711.99</v>
      </c>
      <c r="F504" s="2">
        <f t="shared" si="119"/>
        <v>1250795.5523999999</v>
      </c>
      <c r="G504" s="56">
        <v>0</v>
      </c>
      <c r="H504" s="55">
        <v>0</v>
      </c>
      <c r="I504" s="34">
        <f t="shared" si="108"/>
        <v>0</v>
      </c>
      <c r="J504" s="35">
        <v>0</v>
      </c>
      <c r="K504" s="35">
        <v>0</v>
      </c>
      <c r="L504" s="35">
        <v>0</v>
      </c>
      <c r="M504" s="35">
        <v>0</v>
      </c>
      <c r="N504" s="2">
        <f t="shared" si="109"/>
        <v>0</v>
      </c>
      <c r="O504" s="4">
        <f t="shared" si="121"/>
        <v>1250796</v>
      </c>
      <c r="P504" s="52">
        <v>0</v>
      </c>
      <c r="Q504" s="52">
        <v>0</v>
      </c>
      <c r="R504" s="4">
        <f t="shared" si="110"/>
        <v>0</v>
      </c>
      <c r="S504" s="6">
        <f t="shared" si="120"/>
        <v>59771.5605</v>
      </c>
      <c r="T504" s="57">
        <v>0</v>
      </c>
      <c r="U504" s="6">
        <f t="shared" si="111"/>
        <v>0</v>
      </c>
      <c r="V504" s="6">
        <f t="shared" si="112"/>
        <v>59771.5605</v>
      </c>
      <c r="W504" s="4">
        <f t="shared" si="113"/>
        <v>1195431</v>
      </c>
      <c r="X504" s="19">
        <f t="shared" si="114"/>
        <v>2446227</v>
      </c>
      <c r="Y504" s="20">
        <v>0</v>
      </c>
      <c r="Z504" s="18">
        <v>0</v>
      </c>
      <c r="AA504" s="4">
        <f t="shared" si="115"/>
        <v>2446227</v>
      </c>
      <c r="AB504" s="20"/>
      <c r="AC504" s="20"/>
      <c r="AD504" s="20"/>
      <c r="AE504" s="20"/>
      <c r="AF504" s="20"/>
      <c r="AG504" s="20"/>
      <c r="AH504" s="53">
        <v>0</v>
      </c>
      <c r="AI504" s="53">
        <v>0</v>
      </c>
      <c r="AJ504" s="22"/>
      <c r="AK504" s="28">
        <f t="shared" si="116"/>
        <v>2446227</v>
      </c>
      <c r="AL504" s="30" t="str">
        <f t="shared" si="117"/>
        <v xml:space="preserve"> </v>
      </c>
      <c r="AM504" s="30" t="str">
        <f t="shared" si="118"/>
        <v xml:space="preserve"> </v>
      </c>
    </row>
    <row r="505" spans="1:39" ht="17.100000000000001" customHeight="1">
      <c r="A505" s="8" t="s">
        <v>183</v>
      </c>
      <c r="B505" s="8" t="s">
        <v>796</v>
      </c>
      <c r="C505" s="8" t="s">
        <v>872</v>
      </c>
      <c r="D505" s="8" t="s">
        <v>897</v>
      </c>
      <c r="E505" s="50">
        <v>669.24</v>
      </c>
      <c r="F505" s="2">
        <f t="shared" si="119"/>
        <v>1175694.0623999999</v>
      </c>
      <c r="G505" s="56">
        <v>0</v>
      </c>
      <c r="H505" s="55">
        <v>0</v>
      </c>
      <c r="I505" s="34">
        <f t="shared" si="108"/>
        <v>0</v>
      </c>
      <c r="J505" s="35">
        <v>0</v>
      </c>
      <c r="K505" s="35">
        <v>0</v>
      </c>
      <c r="L505" s="35">
        <v>0</v>
      </c>
      <c r="M505" s="35">
        <v>0</v>
      </c>
      <c r="N505" s="2">
        <f t="shared" si="109"/>
        <v>0</v>
      </c>
      <c r="O505" s="4">
        <f t="shared" ref="O505:O536" si="122">IF(F505&gt;N505,ROUND(SUM(F505-N505),0),0)</f>
        <v>1175694</v>
      </c>
      <c r="P505" s="52">
        <v>406</v>
      </c>
      <c r="Q505" s="52">
        <v>33</v>
      </c>
      <c r="R505" s="4">
        <f t="shared" si="110"/>
        <v>18623</v>
      </c>
      <c r="S505" s="6">
        <f t="shared" si="120"/>
        <v>56182.697999999997</v>
      </c>
      <c r="T505" s="57">
        <v>0</v>
      </c>
      <c r="U505" s="6">
        <f t="shared" si="111"/>
        <v>0</v>
      </c>
      <c r="V505" s="6">
        <f t="shared" si="112"/>
        <v>56182.697999999997</v>
      </c>
      <c r="W505" s="4">
        <f t="shared" si="113"/>
        <v>1123654</v>
      </c>
      <c r="X505" s="19">
        <f t="shared" si="114"/>
        <v>2317971</v>
      </c>
      <c r="Y505" s="20">
        <v>0</v>
      </c>
      <c r="Z505" s="18">
        <v>0</v>
      </c>
      <c r="AA505" s="4">
        <f t="shared" si="115"/>
        <v>2317971</v>
      </c>
      <c r="AB505" s="20"/>
      <c r="AC505" s="20"/>
      <c r="AD505" s="20"/>
      <c r="AE505" s="20"/>
      <c r="AF505" s="20"/>
      <c r="AG505" s="20"/>
      <c r="AH505" s="53">
        <v>0</v>
      </c>
      <c r="AI505" s="53">
        <v>0</v>
      </c>
      <c r="AJ505" s="22"/>
      <c r="AK505" s="28">
        <f t="shared" si="116"/>
        <v>2317971</v>
      </c>
      <c r="AL505" s="30" t="str">
        <f t="shared" si="117"/>
        <v xml:space="preserve"> </v>
      </c>
      <c r="AM505" s="30" t="str">
        <f t="shared" si="118"/>
        <v xml:space="preserve"> </v>
      </c>
    </row>
    <row r="506" spans="1:39" ht="17.100000000000001" customHeight="1">
      <c r="A506" s="8" t="s">
        <v>183</v>
      </c>
      <c r="B506" s="8" t="s">
        <v>796</v>
      </c>
      <c r="C506" s="8" t="s">
        <v>898</v>
      </c>
      <c r="D506" s="8" t="s">
        <v>899</v>
      </c>
      <c r="E506" s="50">
        <v>946.82</v>
      </c>
      <c r="F506" s="2">
        <f t="shared" si="119"/>
        <v>1663335.5032000002</v>
      </c>
      <c r="G506" s="56">
        <v>0</v>
      </c>
      <c r="H506" s="55">
        <v>0</v>
      </c>
      <c r="I506" s="34">
        <f t="shared" si="108"/>
        <v>0</v>
      </c>
      <c r="J506" s="35">
        <v>0</v>
      </c>
      <c r="K506" s="35">
        <v>0</v>
      </c>
      <c r="L506" s="35">
        <v>0</v>
      </c>
      <c r="M506" s="35">
        <v>0</v>
      </c>
      <c r="N506" s="2">
        <f t="shared" si="109"/>
        <v>0</v>
      </c>
      <c r="O506" s="4">
        <f t="shared" si="122"/>
        <v>1663336</v>
      </c>
      <c r="P506" s="52">
        <v>513</v>
      </c>
      <c r="Q506" s="52">
        <v>33</v>
      </c>
      <c r="R506" s="4">
        <f t="shared" si="110"/>
        <v>23531</v>
      </c>
      <c r="S506" s="6">
        <f t="shared" si="120"/>
        <v>79485.539000000004</v>
      </c>
      <c r="T506" s="57">
        <v>0</v>
      </c>
      <c r="U506" s="6">
        <f t="shared" si="111"/>
        <v>0</v>
      </c>
      <c r="V506" s="6">
        <f t="shared" si="112"/>
        <v>79485.539000000004</v>
      </c>
      <c r="W506" s="4">
        <f t="shared" si="113"/>
        <v>1589711</v>
      </c>
      <c r="X506" s="19">
        <f t="shared" si="114"/>
        <v>3276578</v>
      </c>
      <c r="Y506" s="20">
        <v>0</v>
      </c>
      <c r="Z506" s="18">
        <v>0</v>
      </c>
      <c r="AA506" s="4">
        <f t="shared" si="115"/>
        <v>3276578</v>
      </c>
      <c r="AB506" s="20"/>
      <c r="AC506" s="20"/>
      <c r="AD506" s="20"/>
      <c r="AE506" s="20"/>
      <c r="AF506" s="20"/>
      <c r="AG506" s="20"/>
      <c r="AH506" s="53">
        <v>0</v>
      </c>
      <c r="AI506" s="53">
        <v>0</v>
      </c>
      <c r="AJ506" s="22"/>
      <c r="AK506" s="28">
        <f t="shared" si="116"/>
        <v>3276578</v>
      </c>
      <c r="AL506" s="30" t="str">
        <f t="shared" si="117"/>
        <v xml:space="preserve"> </v>
      </c>
      <c r="AM506" s="30" t="str">
        <f t="shared" si="118"/>
        <v xml:space="preserve"> </v>
      </c>
    </row>
    <row r="507" spans="1:39" ht="17.100000000000001" customHeight="1">
      <c r="A507" s="8" t="s">
        <v>183</v>
      </c>
      <c r="B507" s="8" t="s">
        <v>796</v>
      </c>
      <c r="C507" s="8" t="s">
        <v>900</v>
      </c>
      <c r="D507" s="8" t="s">
        <v>901</v>
      </c>
      <c r="E507" s="50">
        <v>694.2</v>
      </c>
      <c r="F507" s="2">
        <f t="shared" si="119"/>
        <v>1219542.7920000001</v>
      </c>
      <c r="G507" s="56">
        <v>0</v>
      </c>
      <c r="H507" s="55">
        <v>0</v>
      </c>
      <c r="I507" s="34">
        <f t="shared" si="108"/>
        <v>0</v>
      </c>
      <c r="J507" s="35">
        <v>0</v>
      </c>
      <c r="K507" s="35">
        <v>0</v>
      </c>
      <c r="L507" s="35">
        <v>0</v>
      </c>
      <c r="M507" s="35">
        <v>0</v>
      </c>
      <c r="N507" s="2">
        <f t="shared" si="109"/>
        <v>0</v>
      </c>
      <c r="O507" s="4">
        <f t="shared" si="122"/>
        <v>1219543</v>
      </c>
      <c r="P507" s="52">
        <v>304</v>
      </c>
      <c r="Q507" s="52">
        <v>33</v>
      </c>
      <c r="R507" s="4">
        <f t="shared" si="110"/>
        <v>13944</v>
      </c>
      <c r="S507" s="6">
        <f t="shared" si="120"/>
        <v>58278.09</v>
      </c>
      <c r="T507" s="57">
        <v>0</v>
      </c>
      <c r="U507" s="6">
        <f t="shared" si="111"/>
        <v>0</v>
      </c>
      <c r="V507" s="6">
        <f t="shared" si="112"/>
        <v>58278.09</v>
      </c>
      <c r="W507" s="4">
        <f t="shared" si="113"/>
        <v>1165562</v>
      </c>
      <c r="X507" s="19">
        <f t="shared" si="114"/>
        <v>2399049</v>
      </c>
      <c r="Y507" s="20">
        <v>0</v>
      </c>
      <c r="Z507" s="18">
        <v>0</v>
      </c>
      <c r="AA507" s="4">
        <f t="shared" si="115"/>
        <v>2399049</v>
      </c>
      <c r="AB507" s="20"/>
      <c r="AC507" s="20"/>
      <c r="AD507" s="20"/>
      <c r="AE507" s="20"/>
      <c r="AF507" s="20"/>
      <c r="AG507" s="20"/>
      <c r="AH507" s="53">
        <v>0</v>
      </c>
      <c r="AI507" s="53">
        <v>0</v>
      </c>
      <c r="AJ507" s="22"/>
      <c r="AK507" s="28">
        <f t="shared" si="116"/>
        <v>2399049</v>
      </c>
      <c r="AL507" s="30" t="str">
        <f t="shared" si="117"/>
        <v xml:space="preserve"> </v>
      </c>
      <c r="AM507" s="30" t="str">
        <f t="shared" si="118"/>
        <v xml:space="preserve"> </v>
      </c>
    </row>
    <row r="508" spans="1:39" ht="17.100000000000001" customHeight="1">
      <c r="A508" s="8" t="s">
        <v>183</v>
      </c>
      <c r="B508" s="8" t="s">
        <v>796</v>
      </c>
      <c r="C508" s="8" t="s">
        <v>902</v>
      </c>
      <c r="D508" s="8" t="s">
        <v>903</v>
      </c>
      <c r="E508" s="50">
        <v>686.01</v>
      </c>
      <c r="F508" s="2">
        <f t="shared" si="119"/>
        <v>1205154.9276000001</v>
      </c>
      <c r="G508" s="56">
        <v>0</v>
      </c>
      <c r="H508" s="55">
        <v>0</v>
      </c>
      <c r="I508" s="34">
        <f t="shared" si="108"/>
        <v>0</v>
      </c>
      <c r="J508" s="35">
        <v>0</v>
      </c>
      <c r="K508" s="35">
        <v>0</v>
      </c>
      <c r="L508" s="35">
        <v>0</v>
      </c>
      <c r="M508" s="35">
        <v>0</v>
      </c>
      <c r="N508" s="2">
        <f t="shared" si="109"/>
        <v>0</v>
      </c>
      <c r="O508" s="4">
        <f t="shared" si="122"/>
        <v>1205155</v>
      </c>
      <c r="P508" s="52">
        <v>382</v>
      </c>
      <c r="Q508" s="52">
        <v>33</v>
      </c>
      <c r="R508" s="4">
        <f t="shared" si="110"/>
        <v>17522</v>
      </c>
      <c r="S508" s="6">
        <f t="shared" si="120"/>
        <v>57590.539499999999</v>
      </c>
      <c r="T508" s="57">
        <v>0</v>
      </c>
      <c r="U508" s="6">
        <f t="shared" si="111"/>
        <v>0</v>
      </c>
      <c r="V508" s="6">
        <f t="shared" si="112"/>
        <v>57590.539499999999</v>
      </c>
      <c r="W508" s="4">
        <f t="shared" si="113"/>
        <v>1151811</v>
      </c>
      <c r="X508" s="19">
        <f t="shared" si="114"/>
        <v>2374488</v>
      </c>
      <c r="Y508" s="20">
        <v>0</v>
      </c>
      <c r="Z508" s="18">
        <v>0</v>
      </c>
      <c r="AA508" s="4">
        <f t="shared" si="115"/>
        <v>2374488</v>
      </c>
      <c r="AB508" s="20"/>
      <c r="AC508" s="20"/>
      <c r="AD508" s="20"/>
      <c r="AE508" s="20"/>
      <c r="AF508" s="20"/>
      <c r="AG508" s="20"/>
      <c r="AH508" s="53">
        <v>0</v>
      </c>
      <c r="AI508" s="53">
        <v>0</v>
      </c>
      <c r="AJ508" s="22"/>
      <c r="AK508" s="28">
        <f t="shared" si="116"/>
        <v>2374488</v>
      </c>
      <c r="AL508" s="30" t="str">
        <f t="shared" si="117"/>
        <v xml:space="preserve"> </v>
      </c>
      <c r="AM508" s="30" t="str">
        <f t="shared" si="118"/>
        <v xml:space="preserve"> </v>
      </c>
    </row>
    <row r="509" spans="1:39" ht="17.100000000000001" customHeight="1">
      <c r="A509" s="8" t="s">
        <v>183</v>
      </c>
      <c r="B509" s="8" t="s">
        <v>796</v>
      </c>
      <c r="C509" s="8" t="s">
        <v>904</v>
      </c>
      <c r="D509" s="8" t="s">
        <v>905</v>
      </c>
      <c r="E509" s="50">
        <v>351.44</v>
      </c>
      <c r="F509" s="2">
        <f t="shared" si="119"/>
        <v>617395.73439999996</v>
      </c>
      <c r="G509" s="56">
        <v>0</v>
      </c>
      <c r="H509" s="55">
        <v>0</v>
      </c>
      <c r="I509" s="34">
        <f t="shared" si="108"/>
        <v>0</v>
      </c>
      <c r="J509" s="35">
        <v>0</v>
      </c>
      <c r="K509" s="35">
        <v>0</v>
      </c>
      <c r="L509" s="35">
        <v>0</v>
      </c>
      <c r="M509" s="35">
        <v>0</v>
      </c>
      <c r="N509" s="2">
        <f t="shared" si="109"/>
        <v>0</v>
      </c>
      <c r="O509" s="4">
        <f t="shared" si="122"/>
        <v>617396</v>
      </c>
      <c r="P509" s="52">
        <v>125</v>
      </c>
      <c r="Q509" s="52">
        <v>33</v>
      </c>
      <c r="R509" s="4">
        <f t="shared" si="110"/>
        <v>5734</v>
      </c>
      <c r="S509" s="6">
        <f t="shared" si="120"/>
        <v>29503.387999999999</v>
      </c>
      <c r="T509" s="57">
        <v>0</v>
      </c>
      <c r="U509" s="6">
        <f t="shared" si="111"/>
        <v>0</v>
      </c>
      <c r="V509" s="6">
        <f t="shared" si="112"/>
        <v>29503.387999999999</v>
      </c>
      <c r="W509" s="4">
        <f t="shared" si="113"/>
        <v>590068</v>
      </c>
      <c r="X509" s="19">
        <f t="shared" si="114"/>
        <v>1213198</v>
      </c>
      <c r="Y509" s="20">
        <v>0</v>
      </c>
      <c r="Z509" s="18">
        <v>0</v>
      </c>
      <c r="AA509" s="4">
        <f t="shared" si="115"/>
        <v>1213198</v>
      </c>
      <c r="AB509" s="20"/>
      <c r="AC509" s="20"/>
      <c r="AD509" s="20"/>
      <c r="AE509" s="20"/>
      <c r="AF509" s="20"/>
      <c r="AG509" s="20"/>
      <c r="AH509" s="53">
        <v>0</v>
      </c>
      <c r="AI509" s="53">
        <v>0</v>
      </c>
      <c r="AJ509" s="22"/>
      <c r="AK509" s="28">
        <f t="shared" si="116"/>
        <v>1213198</v>
      </c>
      <c r="AL509" s="30" t="str">
        <f t="shared" si="117"/>
        <v xml:space="preserve"> </v>
      </c>
      <c r="AM509" s="30" t="str">
        <f t="shared" si="118"/>
        <v xml:space="preserve"> </v>
      </c>
    </row>
    <row r="510" spans="1:39" ht="17.100000000000001" customHeight="1">
      <c r="A510" s="8" t="s">
        <v>183</v>
      </c>
      <c r="B510" s="8" t="s">
        <v>796</v>
      </c>
      <c r="C510" s="8" t="s">
        <v>880</v>
      </c>
      <c r="D510" s="8" t="s">
        <v>906</v>
      </c>
      <c r="E510" s="50">
        <v>427.2</v>
      </c>
      <c r="F510" s="2">
        <f t="shared" si="119"/>
        <v>750487.87199999997</v>
      </c>
      <c r="G510" s="56">
        <v>0</v>
      </c>
      <c r="H510" s="55">
        <v>0</v>
      </c>
      <c r="I510" s="34">
        <f t="shared" si="108"/>
        <v>0</v>
      </c>
      <c r="J510" s="35">
        <v>0</v>
      </c>
      <c r="K510" s="35">
        <v>0</v>
      </c>
      <c r="L510" s="35">
        <v>0</v>
      </c>
      <c r="M510" s="35">
        <v>0</v>
      </c>
      <c r="N510" s="2">
        <f t="shared" si="109"/>
        <v>0</v>
      </c>
      <c r="O510" s="4">
        <f t="shared" si="122"/>
        <v>750488</v>
      </c>
      <c r="P510" s="52">
        <v>0</v>
      </c>
      <c r="Q510" s="52">
        <v>0</v>
      </c>
      <c r="R510" s="4">
        <f t="shared" si="110"/>
        <v>0</v>
      </c>
      <c r="S510" s="6">
        <f t="shared" si="120"/>
        <v>35863.440000000002</v>
      </c>
      <c r="T510" s="57">
        <v>0</v>
      </c>
      <c r="U510" s="6">
        <f t="shared" si="111"/>
        <v>0</v>
      </c>
      <c r="V510" s="6">
        <f t="shared" si="112"/>
        <v>35863.440000000002</v>
      </c>
      <c r="W510" s="4">
        <f t="shared" si="113"/>
        <v>717269</v>
      </c>
      <c r="X510" s="19">
        <f t="shared" si="114"/>
        <v>1467757</v>
      </c>
      <c r="Y510" s="20">
        <v>0</v>
      </c>
      <c r="Z510" s="18">
        <v>0</v>
      </c>
      <c r="AA510" s="4">
        <f t="shared" si="115"/>
        <v>1467757</v>
      </c>
      <c r="AB510" s="20"/>
      <c r="AC510" s="20"/>
      <c r="AD510" s="20"/>
      <c r="AE510" s="20"/>
      <c r="AF510" s="20"/>
      <c r="AG510" s="20"/>
      <c r="AH510" s="53">
        <v>0</v>
      </c>
      <c r="AI510" s="53">
        <v>0</v>
      </c>
      <c r="AJ510" s="22"/>
      <c r="AK510" s="28">
        <f t="shared" si="116"/>
        <v>1467757</v>
      </c>
      <c r="AL510" s="30" t="str">
        <f t="shared" si="117"/>
        <v xml:space="preserve"> </v>
      </c>
      <c r="AM510" s="30" t="str">
        <f t="shared" si="118"/>
        <v xml:space="preserve"> </v>
      </c>
    </row>
    <row r="511" spans="1:39" ht="17.100000000000001" customHeight="1">
      <c r="A511" s="8" t="s">
        <v>183</v>
      </c>
      <c r="B511" s="8" t="s">
        <v>796</v>
      </c>
      <c r="C511" s="8" t="s">
        <v>840</v>
      </c>
      <c r="D511" s="8" t="s">
        <v>931</v>
      </c>
      <c r="E511" s="50">
        <v>1668.05</v>
      </c>
      <c r="F511" s="2">
        <f t="shared" si="119"/>
        <v>2930363.5179999997</v>
      </c>
      <c r="G511" s="56">
        <v>0</v>
      </c>
      <c r="H511" s="55">
        <v>0</v>
      </c>
      <c r="I511" s="34">
        <f t="shared" si="108"/>
        <v>0</v>
      </c>
      <c r="J511" s="35">
        <v>0</v>
      </c>
      <c r="K511" s="35">
        <v>0</v>
      </c>
      <c r="L511" s="35">
        <v>0</v>
      </c>
      <c r="M511" s="35">
        <v>0</v>
      </c>
      <c r="N511" s="2">
        <f t="shared" si="109"/>
        <v>0</v>
      </c>
      <c r="O511" s="4">
        <f t="shared" si="122"/>
        <v>2930364</v>
      </c>
      <c r="P511" s="52">
        <v>0</v>
      </c>
      <c r="Q511" s="52">
        <v>0</v>
      </c>
      <c r="R511" s="4">
        <f t="shared" si="110"/>
        <v>0</v>
      </c>
      <c r="S511" s="6">
        <f t="shared" si="120"/>
        <v>140032.79749999999</v>
      </c>
      <c r="T511" s="57">
        <v>0</v>
      </c>
      <c r="U511" s="6">
        <f t="shared" si="111"/>
        <v>0</v>
      </c>
      <c r="V511" s="6">
        <f t="shared" si="112"/>
        <v>140032.79749999999</v>
      </c>
      <c r="W511" s="4">
        <f t="shared" si="113"/>
        <v>2800656</v>
      </c>
      <c r="X511" s="19">
        <f t="shared" si="114"/>
        <v>5731020</v>
      </c>
      <c r="Y511" s="20">
        <v>0</v>
      </c>
      <c r="Z511" s="18">
        <v>0</v>
      </c>
      <c r="AA511" s="4">
        <f t="shared" si="115"/>
        <v>5731020</v>
      </c>
      <c r="AB511" s="20"/>
      <c r="AC511" s="20"/>
      <c r="AD511" s="20"/>
      <c r="AE511" s="20"/>
      <c r="AF511" s="20"/>
      <c r="AG511" s="20"/>
      <c r="AH511" s="53">
        <v>0</v>
      </c>
      <c r="AI511" s="53">
        <v>0</v>
      </c>
      <c r="AJ511" s="22"/>
      <c r="AK511" s="28">
        <f t="shared" si="116"/>
        <v>5731020</v>
      </c>
      <c r="AL511" s="30" t="str">
        <f t="shared" si="117"/>
        <v xml:space="preserve"> </v>
      </c>
      <c r="AM511" s="30" t="str">
        <f t="shared" si="118"/>
        <v xml:space="preserve"> </v>
      </c>
    </row>
    <row r="512" spans="1:39" ht="17.100000000000001" customHeight="1">
      <c r="A512" s="8" t="s">
        <v>183</v>
      </c>
      <c r="B512" s="8" t="s">
        <v>796</v>
      </c>
      <c r="C512" s="8" t="s">
        <v>881</v>
      </c>
      <c r="D512" s="8" t="s">
        <v>907</v>
      </c>
      <c r="E512" s="50">
        <v>164.81</v>
      </c>
      <c r="F512" s="2">
        <f t="shared" si="119"/>
        <v>289531.61560000002</v>
      </c>
      <c r="G512" s="56">
        <v>0</v>
      </c>
      <c r="H512" s="55">
        <v>0</v>
      </c>
      <c r="I512" s="34">
        <f t="shared" si="108"/>
        <v>0</v>
      </c>
      <c r="J512" s="35">
        <v>0</v>
      </c>
      <c r="K512" s="35">
        <v>0</v>
      </c>
      <c r="L512" s="35">
        <v>0</v>
      </c>
      <c r="M512" s="35">
        <v>0</v>
      </c>
      <c r="N512" s="2">
        <f t="shared" si="109"/>
        <v>0</v>
      </c>
      <c r="O512" s="4">
        <f t="shared" si="122"/>
        <v>289532</v>
      </c>
      <c r="P512" s="52">
        <v>0</v>
      </c>
      <c r="Q512" s="52">
        <v>0</v>
      </c>
      <c r="R512" s="4">
        <f t="shared" si="110"/>
        <v>0</v>
      </c>
      <c r="S512" s="6">
        <f t="shared" si="120"/>
        <v>13835.799499999999</v>
      </c>
      <c r="T512" s="57">
        <v>0</v>
      </c>
      <c r="U512" s="6">
        <f t="shared" si="111"/>
        <v>0</v>
      </c>
      <c r="V512" s="6">
        <f t="shared" si="112"/>
        <v>13835.799499999999</v>
      </c>
      <c r="W512" s="4">
        <f t="shared" si="113"/>
        <v>276716</v>
      </c>
      <c r="X512" s="19">
        <f t="shared" si="114"/>
        <v>566248</v>
      </c>
      <c r="Y512" s="20">
        <v>0</v>
      </c>
      <c r="Z512" s="18">
        <v>0</v>
      </c>
      <c r="AA512" s="4">
        <f t="shared" si="115"/>
        <v>566248</v>
      </c>
      <c r="AB512" s="20"/>
      <c r="AC512" s="20"/>
      <c r="AD512" s="20"/>
      <c r="AE512" s="20"/>
      <c r="AF512" s="20"/>
      <c r="AG512" s="20"/>
      <c r="AH512" s="53">
        <v>0</v>
      </c>
      <c r="AI512" s="53">
        <v>0</v>
      </c>
      <c r="AJ512" s="22"/>
      <c r="AK512" s="28">
        <f t="shared" si="116"/>
        <v>566248</v>
      </c>
      <c r="AL512" s="30" t="str">
        <f t="shared" si="117"/>
        <v xml:space="preserve"> </v>
      </c>
      <c r="AM512" s="30" t="str">
        <f t="shared" si="118"/>
        <v xml:space="preserve"> </v>
      </c>
    </row>
    <row r="513" spans="1:39" ht="17.100000000000001" customHeight="1">
      <c r="A513" s="8" t="s">
        <v>183</v>
      </c>
      <c r="B513" s="8" t="s">
        <v>796</v>
      </c>
      <c r="C513" s="8" t="s">
        <v>908</v>
      </c>
      <c r="D513" s="8" t="s">
        <v>909</v>
      </c>
      <c r="E513" s="50">
        <v>318.64</v>
      </c>
      <c r="F513" s="2">
        <f t="shared" si="119"/>
        <v>559774.00639999995</v>
      </c>
      <c r="G513" s="56">
        <v>0</v>
      </c>
      <c r="H513" s="55">
        <v>0</v>
      </c>
      <c r="I513" s="34">
        <f t="shared" si="108"/>
        <v>0</v>
      </c>
      <c r="J513" s="35">
        <v>0</v>
      </c>
      <c r="K513" s="35">
        <v>0</v>
      </c>
      <c r="L513" s="35">
        <v>0</v>
      </c>
      <c r="M513" s="35">
        <v>0</v>
      </c>
      <c r="N513" s="2">
        <f t="shared" si="109"/>
        <v>0</v>
      </c>
      <c r="O513" s="4">
        <f t="shared" si="122"/>
        <v>559774</v>
      </c>
      <c r="P513" s="52">
        <v>133</v>
      </c>
      <c r="Q513" s="52">
        <v>33</v>
      </c>
      <c r="R513" s="4">
        <f t="shared" si="110"/>
        <v>6101</v>
      </c>
      <c r="S513" s="6">
        <f t="shared" si="120"/>
        <v>26749.828000000001</v>
      </c>
      <c r="T513" s="57">
        <v>0</v>
      </c>
      <c r="U513" s="6">
        <f t="shared" si="111"/>
        <v>0</v>
      </c>
      <c r="V513" s="6">
        <f t="shared" si="112"/>
        <v>26749.828000000001</v>
      </c>
      <c r="W513" s="4">
        <f t="shared" si="113"/>
        <v>534997</v>
      </c>
      <c r="X513" s="19">
        <f t="shared" si="114"/>
        <v>1100872</v>
      </c>
      <c r="Y513" s="20">
        <v>0</v>
      </c>
      <c r="Z513" s="18">
        <v>0</v>
      </c>
      <c r="AA513" s="4">
        <f t="shared" si="115"/>
        <v>1100872</v>
      </c>
      <c r="AB513" s="20"/>
      <c r="AC513" s="20"/>
      <c r="AD513" s="20"/>
      <c r="AE513" s="20"/>
      <c r="AF513" s="20"/>
      <c r="AG513" s="20"/>
      <c r="AH513" s="53">
        <v>0</v>
      </c>
      <c r="AI513" s="53">
        <v>0</v>
      </c>
      <c r="AJ513" s="22"/>
      <c r="AK513" s="28">
        <f t="shared" si="116"/>
        <v>1100872</v>
      </c>
      <c r="AL513" s="30" t="str">
        <f t="shared" si="117"/>
        <v xml:space="preserve"> </v>
      </c>
      <c r="AM513" s="30" t="str">
        <f t="shared" si="118"/>
        <v xml:space="preserve"> </v>
      </c>
    </row>
    <row r="514" spans="1:39" ht="17.100000000000001" customHeight="1">
      <c r="A514" s="8" t="s">
        <v>183</v>
      </c>
      <c r="B514" s="8" t="s">
        <v>796</v>
      </c>
      <c r="C514" s="8" t="s">
        <v>51</v>
      </c>
      <c r="D514" s="8" t="s">
        <v>798</v>
      </c>
      <c r="E514" s="50">
        <v>64205.01</v>
      </c>
      <c r="F514" s="2">
        <f t="shared" si="119"/>
        <v>112792793.36760001</v>
      </c>
      <c r="G514" s="56">
        <v>40882096.589999996</v>
      </c>
      <c r="H514" s="55">
        <v>8866334</v>
      </c>
      <c r="I514" s="34">
        <f t="shared" si="108"/>
        <v>6649750.5</v>
      </c>
      <c r="J514" s="35">
        <v>6208218</v>
      </c>
      <c r="K514" s="35">
        <v>24866</v>
      </c>
      <c r="L514" s="35">
        <v>15245255</v>
      </c>
      <c r="M514" s="35">
        <v>10797</v>
      </c>
      <c r="N514" s="2">
        <f t="shared" si="109"/>
        <v>69020983.090000004</v>
      </c>
      <c r="O514" s="4">
        <f t="shared" si="122"/>
        <v>43771810</v>
      </c>
      <c r="P514" s="52">
        <v>12218</v>
      </c>
      <c r="Q514" s="52">
        <v>33</v>
      </c>
      <c r="R514" s="4">
        <f t="shared" si="110"/>
        <v>560440</v>
      </c>
      <c r="S514" s="6">
        <f t="shared" si="120"/>
        <v>5390010.5894999998</v>
      </c>
      <c r="T514" s="57">
        <v>2547031550</v>
      </c>
      <c r="U514" s="6">
        <f t="shared" si="111"/>
        <v>2547031.5499999998</v>
      </c>
      <c r="V514" s="6">
        <f t="shared" si="112"/>
        <v>2842979.0395</v>
      </c>
      <c r="W514" s="4">
        <f t="shared" si="113"/>
        <v>56859581</v>
      </c>
      <c r="X514" s="19">
        <f t="shared" si="114"/>
        <v>101191831</v>
      </c>
      <c r="Y514" s="20">
        <v>0</v>
      </c>
      <c r="Z514" s="18">
        <v>0</v>
      </c>
      <c r="AA514" s="4">
        <f t="shared" si="115"/>
        <v>101191831</v>
      </c>
      <c r="AB514" s="20"/>
      <c r="AC514" s="20"/>
      <c r="AD514" s="20"/>
      <c r="AE514" s="20"/>
      <c r="AF514" s="20"/>
      <c r="AG514" s="20"/>
      <c r="AH514" s="53">
        <v>0</v>
      </c>
      <c r="AI514" s="53">
        <v>0</v>
      </c>
      <c r="AJ514" s="22"/>
      <c r="AK514" s="28">
        <f t="shared" si="116"/>
        <v>101191831</v>
      </c>
      <c r="AL514" s="30" t="str">
        <f t="shared" si="117"/>
        <v xml:space="preserve"> </v>
      </c>
      <c r="AM514" s="30" t="str">
        <f t="shared" si="118"/>
        <v xml:space="preserve"> </v>
      </c>
    </row>
    <row r="515" spans="1:39" ht="17.100000000000001" customHeight="1">
      <c r="A515" s="8" t="s">
        <v>183</v>
      </c>
      <c r="B515" s="8" t="s">
        <v>796</v>
      </c>
      <c r="C515" s="8" t="s">
        <v>190</v>
      </c>
      <c r="D515" s="8" t="s">
        <v>799</v>
      </c>
      <c r="E515" s="50">
        <v>8098.11</v>
      </c>
      <c r="F515" s="2">
        <f t="shared" si="119"/>
        <v>14226435.7236</v>
      </c>
      <c r="G515" s="56">
        <v>2733245.58</v>
      </c>
      <c r="H515" s="55">
        <v>1123975</v>
      </c>
      <c r="I515" s="34">
        <f t="shared" si="108"/>
        <v>842981.25</v>
      </c>
      <c r="J515" s="35">
        <v>786984</v>
      </c>
      <c r="K515" s="35">
        <v>3153</v>
      </c>
      <c r="L515" s="35">
        <v>1935147</v>
      </c>
      <c r="M515" s="35">
        <v>79761</v>
      </c>
      <c r="N515" s="2">
        <f t="shared" si="109"/>
        <v>6381271.8300000001</v>
      </c>
      <c r="O515" s="4">
        <f t="shared" si="122"/>
        <v>7845164</v>
      </c>
      <c r="P515" s="52">
        <v>3327</v>
      </c>
      <c r="Q515" s="52">
        <v>33</v>
      </c>
      <c r="R515" s="4">
        <f t="shared" si="110"/>
        <v>152609</v>
      </c>
      <c r="S515" s="6">
        <f t="shared" si="120"/>
        <v>679836.3345</v>
      </c>
      <c r="T515" s="57">
        <v>169778501</v>
      </c>
      <c r="U515" s="6">
        <f t="shared" si="111"/>
        <v>169778.50099999999</v>
      </c>
      <c r="V515" s="6">
        <f t="shared" si="112"/>
        <v>510057.83350000001</v>
      </c>
      <c r="W515" s="4">
        <f t="shared" si="113"/>
        <v>10201157</v>
      </c>
      <c r="X515" s="19">
        <f t="shared" si="114"/>
        <v>18198930</v>
      </c>
      <c r="Y515" s="20">
        <v>0</v>
      </c>
      <c r="Z515" s="18">
        <v>0</v>
      </c>
      <c r="AA515" s="4">
        <f t="shared" si="115"/>
        <v>18198930</v>
      </c>
      <c r="AB515" s="20"/>
      <c r="AC515" s="20"/>
      <c r="AD515" s="20"/>
      <c r="AE515" s="20"/>
      <c r="AF515" s="20"/>
      <c r="AG515" s="20"/>
      <c r="AH515" s="53">
        <v>0</v>
      </c>
      <c r="AI515" s="53">
        <v>0</v>
      </c>
      <c r="AJ515" s="22"/>
      <c r="AK515" s="28">
        <f t="shared" si="116"/>
        <v>18198930</v>
      </c>
      <c r="AL515" s="30" t="str">
        <f t="shared" si="117"/>
        <v xml:space="preserve"> </v>
      </c>
      <c r="AM515" s="30" t="str">
        <f t="shared" si="118"/>
        <v xml:space="preserve"> </v>
      </c>
    </row>
    <row r="516" spans="1:39" ht="17.100000000000001" customHeight="1">
      <c r="A516" s="8" t="s">
        <v>183</v>
      </c>
      <c r="B516" s="8" t="s">
        <v>796</v>
      </c>
      <c r="C516" s="8" t="s">
        <v>96</v>
      </c>
      <c r="D516" s="8" t="s">
        <v>800</v>
      </c>
      <c r="E516" s="50">
        <v>28939.42</v>
      </c>
      <c r="F516" s="2">
        <f t="shared" si="119"/>
        <v>50839615.479199998</v>
      </c>
      <c r="G516" s="56">
        <v>15157815.720000001</v>
      </c>
      <c r="H516" s="55">
        <v>4124825</v>
      </c>
      <c r="I516" s="34">
        <f t="shared" ref="I516:I545" si="123">ROUND(H516*0.75,2)</f>
        <v>3093618.75</v>
      </c>
      <c r="J516" s="35">
        <v>2888435</v>
      </c>
      <c r="K516" s="35">
        <v>11556</v>
      </c>
      <c r="L516" s="35">
        <v>7062582</v>
      </c>
      <c r="M516" s="35">
        <v>4901</v>
      </c>
      <c r="N516" s="2">
        <f t="shared" ref="N516:N545" si="124">SUM(G516+I516+J516+K516+L516+M516)</f>
        <v>28218908.469999999</v>
      </c>
      <c r="O516" s="4">
        <f t="shared" si="122"/>
        <v>22620707</v>
      </c>
      <c r="P516" s="52">
        <v>10769</v>
      </c>
      <c r="Q516" s="52">
        <v>33</v>
      </c>
      <c r="R516" s="4">
        <f t="shared" ref="R516:R545" si="125">ROUND(SUM(P516*Q516*1.39),0)</f>
        <v>493974</v>
      </c>
      <c r="S516" s="6">
        <f t="shared" si="120"/>
        <v>2429464.3089999999</v>
      </c>
      <c r="T516" s="57">
        <v>928771389</v>
      </c>
      <c r="U516" s="6">
        <f t="shared" ref="U516:U545" si="126">ROUND(T516/1000,4)</f>
        <v>928771.38899999997</v>
      </c>
      <c r="V516" s="6">
        <f t="shared" ref="V516:V545" si="127">IF(S516-U516&lt;0,0,S516-U516)</f>
        <v>1500692.92</v>
      </c>
      <c r="W516" s="4">
        <f t="shared" ref="W516:W545" si="128">IF(V516&gt;0,ROUND(SUM(V516*$W$3),0),0)</f>
        <v>30013858</v>
      </c>
      <c r="X516" s="19">
        <f t="shared" ref="X516:X545" si="129">SUM(O516+R516+W516)</f>
        <v>53128539</v>
      </c>
      <c r="Y516" s="20">
        <v>0</v>
      </c>
      <c r="Z516" s="18">
        <v>0</v>
      </c>
      <c r="AA516" s="4">
        <f t="shared" ref="AA516:AA545" si="130">ROUND(X516+Z516,0)</f>
        <v>53128539</v>
      </c>
      <c r="AB516" s="20"/>
      <c r="AC516" s="20"/>
      <c r="AD516" s="20"/>
      <c r="AE516" s="20"/>
      <c r="AF516" s="20"/>
      <c r="AG516" s="20"/>
      <c r="AH516" s="53">
        <v>0</v>
      </c>
      <c r="AI516" s="53">
        <v>0</v>
      </c>
      <c r="AJ516" s="22"/>
      <c r="AK516" s="28">
        <f t="shared" ref="AK516:AK545" si="131">SUM(AA516-AB516-AC516-AD516-AE516-AF516-AG516+AH516-AI516+AJ516)</f>
        <v>53128539</v>
      </c>
      <c r="AL516" s="30" t="str">
        <f t="shared" ref="AL516:AL545" si="132">IF(O516&gt;0," ",1)</f>
        <v xml:space="preserve"> </v>
      </c>
      <c r="AM516" s="30" t="str">
        <f t="shared" ref="AM516:AM545" si="133">IF(W516&gt;0," ",1)</f>
        <v xml:space="preserve"> </v>
      </c>
    </row>
    <row r="517" spans="1:39" ht="17.100000000000001" customHeight="1">
      <c r="A517" s="8" t="s">
        <v>183</v>
      </c>
      <c r="B517" s="8" t="s">
        <v>796</v>
      </c>
      <c r="C517" s="8" t="s">
        <v>207</v>
      </c>
      <c r="D517" s="8" t="s">
        <v>801</v>
      </c>
      <c r="E517" s="50">
        <v>9921.0300000000007</v>
      </c>
      <c r="F517" s="2">
        <f t="shared" ref="F517:F545" si="134">SUM(E517*$F$3)</f>
        <v>17428868.662800003</v>
      </c>
      <c r="G517" s="56">
        <v>7240366.8099999996</v>
      </c>
      <c r="H517" s="55">
        <v>1365994</v>
      </c>
      <c r="I517" s="34">
        <f t="shared" si="123"/>
        <v>1024495.5</v>
      </c>
      <c r="J517" s="35">
        <v>956600</v>
      </c>
      <c r="K517" s="35">
        <v>3824</v>
      </c>
      <c r="L517" s="35">
        <v>2331286</v>
      </c>
      <c r="M517" s="35">
        <v>51068</v>
      </c>
      <c r="N517" s="2">
        <f t="shared" si="124"/>
        <v>11607640.309999999</v>
      </c>
      <c r="O517" s="4">
        <f t="shared" si="122"/>
        <v>5821228</v>
      </c>
      <c r="P517" s="52">
        <v>5386</v>
      </c>
      <c r="Q517" s="52">
        <v>33</v>
      </c>
      <c r="R517" s="4">
        <f t="shared" si="125"/>
        <v>247056</v>
      </c>
      <c r="S517" s="6">
        <f t="shared" ref="S517:S545" si="135">ROUND(SUM(E517*$S$3),4)</f>
        <v>832870.46849999996</v>
      </c>
      <c r="T517" s="57">
        <v>451097304</v>
      </c>
      <c r="U517" s="6">
        <f t="shared" si="126"/>
        <v>451097.304</v>
      </c>
      <c r="V517" s="6">
        <f t="shared" si="127"/>
        <v>381773.16449999996</v>
      </c>
      <c r="W517" s="4">
        <f t="shared" si="128"/>
        <v>7635463</v>
      </c>
      <c r="X517" s="19">
        <f t="shared" si="129"/>
        <v>13703747</v>
      </c>
      <c r="Y517" s="20">
        <v>0</v>
      </c>
      <c r="Z517" s="18">
        <v>0</v>
      </c>
      <c r="AA517" s="4">
        <f t="shared" si="130"/>
        <v>13703747</v>
      </c>
      <c r="AB517" s="20"/>
      <c r="AC517" s="20"/>
      <c r="AD517" s="20"/>
      <c r="AE517" s="20"/>
      <c r="AF517" s="20"/>
      <c r="AG517" s="20"/>
      <c r="AH517" s="53">
        <v>0</v>
      </c>
      <c r="AI517" s="53">
        <v>0</v>
      </c>
      <c r="AJ517" s="22">
        <v>8591</v>
      </c>
      <c r="AK517" s="28">
        <f t="shared" si="131"/>
        <v>13712338</v>
      </c>
      <c r="AL517" s="30" t="str">
        <f t="shared" si="132"/>
        <v xml:space="preserve"> </v>
      </c>
      <c r="AM517" s="30" t="str">
        <f t="shared" si="133"/>
        <v xml:space="preserve"> </v>
      </c>
    </row>
    <row r="518" spans="1:39" ht="17.100000000000001" customHeight="1">
      <c r="A518" s="8" t="s">
        <v>183</v>
      </c>
      <c r="B518" s="8" t="s">
        <v>796</v>
      </c>
      <c r="C518" s="8" t="s">
        <v>222</v>
      </c>
      <c r="D518" s="8" t="s">
        <v>802</v>
      </c>
      <c r="E518" s="50">
        <v>19690.59</v>
      </c>
      <c r="F518" s="2">
        <f t="shared" si="134"/>
        <v>34591640.888400003</v>
      </c>
      <c r="G518" s="56">
        <v>13611825.569999998</v>
      </c>
      <c r="H518" s="55">
        <v>2625595</v>
      </c>
      <c r="I518" s="34">
        <f t="shared" si="123"/>
        <v>1969196.25</v>
      </c>
      <c r="J518" s="35">
        <v>1838799</v>
      </c>
      <c r="K518" s="35">
        <v>7345</v>
      </c>
      <c r="L518" s="35">
        <v>4479552</v>
      </c>
      <c r="M518" s="35">
        <v>9344</v>
      </c>
      <c r="N518" s="2">
        <f t="shared" si="124"/>
        <v>21916061.82</v>
      </c>
      <c r="O518" s="4">
        <f t="shared" si="122"/>
        <v>12675579</v>
      </c>
      <c r="P518" s="52">
        <v>9519</v>
      </c>
      <c r="Q518" s="52">
        <v>33</v>
      </c>
      <c r="R518" s="4">
        <f t="shared" si="125"/>
        <v>436637</v>
      </c>
      <c r="S518" s="6">
        <f t="shared" si="135"/>
        <v>1653025.0305000001</v>
      </c>
      <c r="T518" s="57">
        <v>829777150</v>
      </c>
      <c r="U518" s="6">
        <f t="shared" si="126"/>
        <v>829777.15</v>
      </c>
      <c r="V518" s="6">
        <f t="shared" si="127"/>
        <v>823247.88050000009</v>
      </c>
      <c r="W518" s="4">
        <f t="shared" si="128"/>
        <v>16464958</v>
      </c>
      <c r="X518" s="19">
        <f t="shared" si="129"/>
        <v>29577174</v>
      </c>
      <c r="Y518" s="20">
        <v>0</v>
      </c>
      <c r="Z518" s="18">
        <v>0</v>
      </c>
      <c r="AA518" s="4">
        <f t="shared" si="130"/>
        <v>29577174</v>
      </c>
      <c r="AB518" s="20"/>
      <c r="AC518" s="20"/>
      <c r="AD518" s="20"/>
      <c r="AE518" s="20"/>
      <c r="AF518" s="20"/>
      <c r="AG518" s="20"/>
      <c r="AH518" s="53">
        <v>0</v>
      </c>
      <c r="AI518" s="53">
        <v>0</v>
      </c>
      <c r="AJ518" s="22">
        <v>3437</v>
      </c>
      <c r="AK518" s="28">
        <f t="shared" si="131"/>
        <v>29580611</v>
      </c>
      <c r="AL518" s="30" t="str">
        <f t="shared" si="132"/>
        <v xml:space="preserve"> </v>
      </c>
      <c r="AM518" s="30" t="str">
        <f t="shared" si="133"/>
        <v xml:space="preserve"> </v>
      </c>
    </row>
    <row r="519" spans="1:39" ht="17.100000000000001" customHeight="1">
      <c r="A519" s="8" t="s">
        <v>183</v>
      </c>
      <c r="B519" s="8" t="s">
        <v>796</v>
      </c>
      <c r="C519" s="8" t="s">
        <v>191</v>
      </c>
      <c r="D519" s="8" t="s">
        <v>803</v>
      </c>
      <c r="E519" s="50">
        <v>4224.46</v>
      </c>
      <c r="F519" s="2">
        <f t="shared" si="134"/>
        <v>7421362.3496000003</v>
      </c>
      <c r="G519" s="56">
        <v>1534989</v>
      </c>
      <c r="H519" s="55">
        <v>616273</v>
      </c>
      <c r="I519" s="34">
        <f t="shared" si="123"/>
        <v>462204.75</v>
      </c>
      <c r="J519" s="35">
        <v>431613</v>
      </c>
      <c r="K519" s="35">
        <v>1723</v>
      </c>
      <c r="L519" s="35">
        <v>1051988</v>
      </c>
      <c r="M519" s="35">
        <v>129384</v>
      </c>
      <c r="N519" s="2">
        <f t="shared" si="124"/>
        <v>3611901.75</v>
      </c>
      <c r="O519" s="4">
        <f t="shared" si="122"/>
        <v>3809461</v>
      </c>
      <c r="P519" s="52">
        <v>2292</v>
      </c>
      <c r="Q519" s="52">
        <v>33</v>
      </c>
      <c r="R519" s="4">
        <f t="shared" si="125"/>
        <v>105134</v>
      </c>
      <c r="S519" s="6">
        <f t="shared" si="135"/>
        <v>354643.41700000002</v>
      </c>
      <c r="T519" s="57">
        <v>93530571</v>
      </c>
      <c r="U519" s="6">
        <f t="shared" si="126"/>
        <v>93530.570999999996</v>
      </c>
      <c r="V519" s="6">
        <f t="shared" si="127"/>
        <v>261112.84600000002</v>
      </c>
      <c r="W519" s="4">
        <f t="shared" si="128"/>
        <v>5222257</v>
      </c>
      <c r="X519" s="19">
        <f t="shared" si="129"/>
        <v>9136852</v>
      </c>
      <c r="Y519" s="20">
        <v>0</v>
      </c>
      <c r="Z519" s="18">
        <v>0</v>
      </c>
      <c r="AA519" s="4">
        <f t="shared" si="130"/>
        <v>9136852</v>
      </c>
      <c r="AB519" s="20"/>
      <c r="AC519" s="20"/>
      <c r="AD519" s="20"/>
      <c r="AE519" s="20"/>
      <c r="AF519" s="20"/>
      <c r="AG519" s="20"/>
      <c r="AH519" s="53">
        <v>0</v>
      </c>
      <c r="AI519" s="53">
        <v>0</v>
      </c>
      <c r="AJ519" s="22"/>
      <c r="AK519" s="28">
        <f t="shared" si="131"/>
        <v>9136852</v>
      </c>
      <c r="AL519" s="30" t="str">
        <f t="shared" si="132"/>
        <v xml:space="preserve"> </v>
      </c>
      <c r="AM519" s="30" t="str">
        <f t="shared" si="133"/>
        <v xml:space="preserve"> </v>
      </c>
    </row>
    <row r="520" spans="1:39" ht="17.100000000000001" customHeight="1">
      <c r="A520" s="8" t="s">
        <v>183</v>
      </c>
      <c r="B520" s="8" t="s">
        <v>796</v>
      </c>
      <c r="C520" s="8" t="s">
        <v>56</v>
      </c>
      <c r="D520" s="8" t="s">
        <v>804</v>
      </c>
      <c r="E520" s="50">
        <v>3837.05</v>
      </c>
      <c r="F520" s="2">
        <f t="shared" si="134"/>
        <v>6740775.9580000006</v>
      </c>
      <c r="G520" s="56">
        <v>1417273.76</v>
      </c>
      <c r="H520" s="55">
        <v>550784</v>
      </c>
      <c r="I520" s="34">
        <f t="shared" si="123"/>
        <v>413088</v>
      </c>
      <c r="J520" s="35">
        <v>385657</v>
      </c>
      <c r="K520" s="35">
        <v>1545</v>
      </c>
      <c r="L520" s="35">
        <v>947084</v>
      </c>
      <c r="M520" s="35">
        <v>117088</v>
      </c>
      <c r="N520" s="2">
        <f t="shared" si="124"/>
        <v>3281735.76</v>
      </c>
      <c r="O520" s="4">
        <f t="shared" si="122"/>
        <v>3459040</v>
      </c>
      <c r="P520" s="52">
        <v>1656</v>
      </c>
      <c r="Q520" s="52">
        <v>33</v>
      </c>
      <c r="R520" s="4">
        <f t="shared" si="125"/>
        <v>75961</v>
      </c>
      <c r="S520" s="6">
        <f t="shared" si="135"/>
        <v>322120.34749999997</v>
      </c>
      <c r="T520" s="57">
        <v>85201856</v>
      </c>
      <c r="U520" s="6">
        <f t="shared" si="126"/>
        <v>85201.856</v>
      </c>
      <c r="V520" s="6">
        <f t="shared" si="127"/>
        <v>236918.49149999997</v>
      </c>
      <c r="W520" s="4">
        <f t="shared" si="128"/>
        <v>4738370</v>
      </c>
      <c r="X520" s="19">
        <f t="shared" si="129"/>
        <v>8273371</v>
      </c>
      <c r="Y520" s="20">
        <v>0</v>
      </c>
      <c r="Z520" s="18">
        <v>0</v>
      </c>
      <c r="AA520" s="4">
        <f t="shared" si="130"/>
        <v>8273371</v>
      </c>
      <c r="AB520" s="20"/>
      <c r="AC520" s="20"/>
      <c r="AD520" s="20"/>
      <c r="AE520" s="20"/>
      <c r="AF520" s="20"/>
      <c r="AG520" s="20"/>
      <c r="AH520" s="53">
        <v>0</v>
      </c>
      <c r="AI520" s="53">
        <v>0</v>
      </c>
      <c r="AJ520" s="22"/>
      <c r="AK520" s="28">
        <f t="shared" si="131"/>
        <v>8273371</v>
      </c>
      <c r="AL520" s="30" t="str">
        <f t="shared" si="132"/>
        <v xml:space="preserve"> </v>
      </c>
      <c r="AM520" s="30" t="str">
        <f t="shared" si="133"/>
        <v xml:space="preserve"> </v>
      </c>
    </row>
    <row r="521" spans="1:39" ht="17.100000000000001" customHeight="1">
      <c r="A521" s="8" t="s">
        <v>183</v>
      </c>
      <c r="B521" s="8" t="s">
        <v>796</v>
      </c>
      <c r="C521" s="8" t="s">
        <v>29</v>
      </c>
      <c r="D521" s="8" t="s">
        <v>805</v>
      </c>
      <c r="E521" s="50">
        <v>1861.51</v>
      </c>
      <c r="F521" s="2">
        <f t="shared" si="134"/>
        <v>3270226.3075999999</v>
      </c>
      <c r="G521" s="56">
        <v>537448.27</v>
      </c>
      <c r="H521" s="55">
        <v>267537</v>
      </c>
      <c r="I521" s="34">
        <f t="shared" si="123"/>
        <v>200652.75</v>
      </c>
      <c r="J521" s="35">
        <v>180742</v>
      </c>
      <c r="K521" s="35">
        <v>301007</v>
      </c>
      <c r="L521" s="35">
        <v>444780</v>
      </c>
      <c r="M521" s="35">
        <v>48520</v>
      </c>
      <c r="N521" s="2">
        <f t="shared" si="124"/>
        <v>1713150.02</v>
      </c>
      <c r="O521" s="4">
        <f t="shared" si="122"/>
        <v>1557076</v>
      </c>
      <c r="P521" s="52">
        <v>884</v>
      </c>
      <c r="Q521" s="52">
        <v>33</v>
      </c>
      <c r="R521" s="4">
        <f t="shared" si="125"/>
        <v>40549</v>
      </c>
      <c r="S521" s="6">
        <f t="shared" si="135"/>
        <v>156273.76449999999</v>
      </c>
      <c r="T521" s="57">
        <v>32260644</v>
      </c>
      <c r="U521" s="6">
        <f t="shared" si="126"/>
        <v>32260.644</v>
      </c>
      <c r="V521" s="6">
        <f t="shared" si="127"/>
        <v>124013.12049999999</v>
      </c>
      <c r="W521" s="4">
        <f t="shared" si="128"/>
        <v>2480262</v>
      </c>
      <c r="X521" s="19">
        <f t="shared" si="129"/>
        <v>4077887</v>
      </c>
      <c r="Y521" s="20">
        <v>0</v>
      </c>
      <c r="Z521" s="18">
        <v>0</v>
      </c>
      <c r="AA521" s="4">
        <f t="shared" si="130"/>
        <v>4077887</v>
      </c>
      <c r="AB521" s="20"/>
      <c r="AC521" s="20"/>
      <c r="AD521" s="20"/>
      <c r="AE521" s="20"/>
      <c r="AF521" s="20"/>
      <c r="AG521" s="20"/>
      <c r="AH521" s="53">
        <v>0</v>
      </c>
      <c r="AI521" s="53">
        <v>0</v>
      </c>
      <c r="AJ521" s="22"/>
      <c r="AK521" s="28">
        <f t="shared" si="131"/>
        <v>4077887</v>
      </c>
      <c r="AL521" s="30" t="str">
        <f t="shared" si="132"/>
        <v xml:space="preserve"> </v>
      </c>
      <c r="AM521" s="30" t="str">
        <f t="shared" si="133"/>
        <v xml:space="preserve"> </v>
      </c>
    </row>
    <row r="522" spans="1:39" ht="17.100000000000001" customHeight="1">
      <c r="A522" s="8" t="s">
        <v>183</v>
      </c>
      <c r="B522" s="8" t="s">
        <v>796</v>
      </c>
      <c r="C522" s="8" t="s">
        <v>93</v>
      </c>
      <c r="D522" s="8" t="s">
        <v>806</v>
      </c>
      <c r="E522" s="50">
        <v>25722.5</v>
      </c>
      <c r="F522" s="2">
        <f t="shared" si="134"/>
        <v>45188259.100000001</v>
      </c>
      <c r="G522" s="56">
        <v>13625105.890000001</v>
      </c>
      <c r="H522" s="55">
        <v>3447346</v>
      </c>
      <c r="I522" s="34">
        <f t="shared" si="123"/>
        <v>2585509.5</v>
      </c>
      <c r="J522" s="35">
        <v>2413761</v>
      </c>
      <c r="K522" s="35">
        <v>9672</v>
      </c>
      <c r="L522" s="35">
        <v>5920610</v>
      </c>
      <c r="M522" s="35">
        <v>0</v>
      </c>
      <c r="N522" s="2">
        <f t="shared" si="124"/>
        <v>24554658.390000001</v>
      </c>
      <c r="O522" s="4">
        <f t="shared" si="122"/>
        <v>20633601</v>
      </c>
      <c r="P522" s="52">
        <v>9895</v>
      </c>
      <c r="Q522" s="52">
        <v>33</v>
      </c>
      <c r="R522" s="4">
        <f t="shared" si="125"/>
        <v>453884</v>
      </c>
      <c r="S522" s="6">
        <f t="shared" si="135"/>
        <v>2159403.875</v>
      </c>
      <c r="T522" s="57">
        <v>848916255</v>
      </c>
      <c r="U522" s="6">
        <f t="shared" si="126"/>
        <v>848916.255</v>
      </c>
      <c r="V522" s="6">
        <f t="shared" si="127"/>
        <v>1310487.6200000001</v>
      </c>
      <c r="W522" s="4">
        <f t="shared" si="128"/>
        <v>26209752</v>
      </c>
      <c r="X522" s="19">
        <f t="shared" si="129"/>
        <v>47297237</v>
      </c>
      <c r="Y522" s="20">
        <v>0</v>
      </c>
      <c r="Z522" s="18">
        <v>0</v>
      </c>
      <c r="AA522" s="4">
        <f t="shared" si="130"/>
        <v>47297237</v>
      </c>
      <c r="AB522" s="20"/>
      <c r="AC522" s="20"/>
      <c r="AD522" s="20"/>
      <c r="AE522" s="20"/>
      <c r="AF522" s="20"/>
      <c r="AG522" s="20"/>
      <c r="AH522" s="53">
        <v>0</v>
      </c>
      <c r="AI522" s="53">
        <v>0</v>
      </c>
      <c r="AJ522" s="22"/>
      <c r="AK522" s="28">
        <f t="shared" si="131"/>
        <v>47297237</v>
      </c>
      <c r="AL522" s="30" t="str">
        <f t="shared" si="132"/>
        <v xml:space="preserve"> </v>
      </c>
      <c r="AM522" s="30" t="str">
        <f t="shared" si="133"/>
        <v xml:space="preserve"> </v>
      </c>
    </row>
    <row r="523" spans="1:39" ht="17.100000000000001" customHeight="1">
      <c r="A523" s="8" t="s">
        <v>183</v>
      </c>
      <c r="B523" s="8" t="s">
        <v>796</v>
      </c>
      <c r="C523" s="8" t="s">
        <v>114</v>
      </c>
      <c r="D523" s="8" t="s">
        <v>807</v>
      </c>
      <c r="E523" s="50">
        <v>1769.46</v>
      </c>
      <c r="F523" s="2">
        <f t="shared" si="134"/>
        <v>3108516.5496</v>
      </c>
      <c r="G523" s="56">
        <v>736619.45</v>
      </c>
      <c r="H523" s="55">
        <v>271580</v>
      </c>
      <c r="I523" s="34">
        <f t="shared" si="123"/>
        <v>203685</v>
      </c>
      <c r="J523" s="35">
        <v>190139</v>
      </c>
      <c r="K523" s="35">
        <v>763</v>
      </c>
      <c r="L523" s="35">
        <v>468636</v>
      </c>
      <c r="M523" s="35">
        <v>0</v>
      </c>
      <c r="N523" s="2">
        <f t="shared" si="124"/>
        <v>1599842.45</v>
      </c>
      <c r="O523" s="4">
        <f t="shared" si="122"/>
        <v>1508674</v>
      </c>
      <c r="P523" s="52">
        <v>1103</v>
      </c>
      <c r="Q523" s="52">
        <v>33</v>
      </c>
      <c r="R523" s="4">
        <f t="shared" si="125"/>
        <v>50595</v>
      </c>
      <c r="S523" s="6">
        <f t="shared" si="135"/>
        <v>148546.16699999999</v>
      </c>
      <c r="T523" s="57">
        <v>45895293</v>
      </c>
      <c r="U523" s="6">
        <f t="shared" si="126"/>
        <v>45895.292999999998</v>
      </c>
      <c r="V523" s="6">
        <f t="shared" si="127"/>
        <v>102650.87399999998</v>
      </c>
      <c r="W523" s="4">
        <f t="shared" si="128"/>
        <v>2053017</v>
      </c>
      <c r="X523" s="19">
        <f t="shared" si="129"/>
        <v>3612286</v>
      </c>
      <c r="Y523" s="20">
        <v>0</v>
      </c>
      <c r="Z523" s="18">
        <v>0</v>
      </c>
      <c r="AA523" s="4">
        <f t="shared" si="130"/>
        <v>3612286</v>
      </c>
      <c r="AB523" s="20"/>
      <c r="AC523" s="20"/>
      <c r="AD523" s="20"/>
      <c r="AE523" s="20"/>
      <c r="AF523" s="20"/>
      <c r="AG523" s="20"/>
      <c r="AH523" s="53">
        <v>0</v>
      </c>
      <c r="AI523" s="53">
        <v>0</v>
      </c>
      <c r="AJ523" s="22">
        <v>3709</v>
      </c>
      <c r="AK523" s="28">
        <f t="shared" si="131"/>
        <v>3615995</v>
      </c>
      <c r="AL523" s="30" t="str">
        <f t="shared" si="132"/>
        <v xml:space="preserve"> </v>
      </c>
      <c r="AM523" s="30" t="str">
        <f t="shared" si="133"/>
        <v xml:space="preserve"> </v>
      </c>
    </row>
    <row r="524" spans="1:39" ht="17.100000000000001" customHeight="1">
      <c r="A524" s="8" t="s">
        <v>183</v>
      </c>
      <c r="B524" s="8" t="s">
        <v>796</v>
      </c>
      <c r="C524" s="8" t="s">
        <v>208</v>
      </c>
      <c r="D524" s="8" t="s">
        <v>808</v>
      </c>
      <c r="E524" s="50">
        <v>14260.2</v>
      </c>
      <c r="F524" s="2">
        <f t="shared" si="134"/>
        <v>25051748.952</v>
      </c>
      <c r="G524" s="56">
        <v>9096016.6600000001</v>
      </c>
      <c r="H524" s="55">
        <v>2158107</v>
      </c>
      <c r="I524" s="34">
        <f t="shared" si="123"/>
        <v>1618580.25</v>
      </c>
      <c r="J524" s="35">
        <v>1511254</v>
      </c>
      <c r="K524" s="35">
        <v>6045</v>
      </c>
      <c r="L524" s="35">
        <v>3699336</v>
      </c>
      <c r="M524" s="35">
        <v>100239</v>
      </c>
      <c r="N524" s="2">
        <f t="shared" si="124"/>
        <v>16031470.91</v>
      </c>
      <c r="O524" s="4">
        <f t="shared" si="122"/>
        <v>9020278</v>
      </c>
      <c r="P524" s="52">
        <v>6880</v>
      </c>
      <c r="Q524" s="52">
        <v>33</v>
      </c>
      <c r="R524" s="4">
        <f t="shared" si="125"/>
        <v>315586</v>
      </c>
      <c r="S524" s="6">
        <f t="shared" si="135"/>
        <v>1197143.79</v>
      </c>
      <c r="T524" s="57">
        <v>558835683</v>
      </c>
      <c r="U524" s="6">
        <f t="shared" si="126"/>
        <v>558835.68299999996</v>
      </c>
      <c r="V524" s="6">
        <f t="shared" si="127"/>
        <v>638308.10700000008</v>
      </c>
      <c r="W524" s="4">
        <f t="shared" si="128"/>
        <v>12766162</v>
      </c>
      <c r="X524" s="19">
        <f t="shared" si="129"/>
        <v>22102026</v>
      </c>
      <c r="Y524" s="20">
        <v>0</v>
      </c>
      <c r="Z524" s="18">
        <v>0</v>
      </c>
      <c r="AA524" s="4">
        <f t="shared" si="130"/>
        <v>22102026</v>
      </c>
      <c r="AB524" s="20"/>
      <c r="AC524" s="20"/>
      <c r="AD524" s="20"/>
      <c r="AE524" s="20"/>
      <c r="AF524" s="20"/>
      <c r="AG524" s="20"/>
      <c r="AH524" s="53">
        <v>0</v>
      </c>
      <c r="AI524" s="53">
        <v>0</v>
      </c>
      <c r="AJ524" s="22"/>
      <c r="AK524" s="28">
        <f t="shared" si="131"/>
        <v>22102026</v>
      </c>
      <c r="AL524" s="30" t="str">
        <f t="shared" si="132"/>
        <v xml:space="preserve"> </v>
      </c>
      <c r="AM524" s="30" t="str">
        <f t="shared" si="133"/>
        <v xml:space="preserve"> </v>
      </c>
    </row>
    <row r="525" spans="1:39" ht="17.100000000000001" customHeight="1">
      <c r="A525" s="8" t="s">
        <v>183</v>
      </c>
      <c r="B525" s="8" t="s">
        <v>796</v>
      </c>
      <c r="C525" s="8" t="s">
        <v>197</v>
      </c>
      <c r="D525" s="8" t="s">
        <v>809</v>
      </c>
      <c r="E525" s="50">
        <v>4390.6899999999996</v>
      </c>
      <c r="F525" s="2">
        <f t="shared" si="134"/>
        <v>7713388.5643999996</v>
      </c>
      <c r="G525" s="56">
        <v>1529246.21</v>
      </c>
      <c r="H525" s="55">
        <v>595864</v>
      </c>
      <c r="I525" s="34">
        <f t="shared" si="123"/>
        <v>446898</v>
      </c>
      <c r="J525" s="35">
        <v>417241</v>
      </c>
      <c r="K525" s="35">
        <v>1670</v>
      </c>
      <c r="L525" s="35">
        <v>1019531</v>
      </c>
      <c r="M525" s="35">
        <v>41355</v>
      </c>
      <c r="N525" s="2">
        <f t="shared" si="124"/>
        <v>3455941.21</v>
      </c>
      <c r="O525" s="4">
        <f t="shared" si="122"/>
        <v>4257447</v>
      </c>
      <c r="P525" s="52">
        <v>1397</v>
      </c>
      <c r="Q525" s="52">
        <v>33</v>
      </c>
      <c r="R525" s="4">
        <f t="shared" si="125"/>
        <v>64080</v>
      </c>
      <c r="S525" s="6">
        <f t="shared" si="135"/>
        <v>368598.42550000001</v>
      </c>
      <c r="T525" s="57">
        <v>95280138</v>
      </c>
      <c r="U525" s="6">
        <f t="shared" si="126"/>
        <v>95280.138000000006</v>
      </c>
      <c r="V525" s="6">
        <f t="shared" si="127"/>
        <v>273318.28749999998</v>
      </c>
      <c r="W525" s="4">
        <f t="shared" si="128"/>
        <v>5466366</v>
      </c>
      <c r="X525" s="19">
        <f t="shared" si="129"/>
        <v>9787893</v>
      </c>
      <c r="Y525" s="20">
        <v>0</v>
      </c>
      <c r="Z525" s="18">
        <v>0</v>
      </c>
      <c r="AA525" s="4">
        <f t="shared" si="130"/>
        <v>9787893</v>
      </c>
      <c r="AB525" s="20"/>
      <c r="AC525" s="20"/>
      <c r="AD525" s="20"/>
      <c r="AE525" s="20"/>
      <c r="AF525" s="20"/>
      <c r="AG525" s="20"/>
      <c r="AH525" s="53">
        <v>0</v>
      </c>
      <c r="AI525" s="53">
        <v>0</v>
      </c>
      <c r="AJ525" s="22">
        <v>858</v>
      </c>
      <c r="AK525" s="28">
        <f t="shared" si="131"/>
        <v>9788751</v>
      </c>
      <c r="AL525" s="30" t="str">
        <f t="shared" si="132"/>
        <v xml:space="preserve"> </v>
      </c>
      <c r="AM525" s="30" t="str">
        <f t="shared" si="133"/>
        <v xml:space="preserve"> </v>
      </c>
    </row>
    <row r="526" spans="1:39" ht="17.100000000000001" customHeight="1">
      <c r="A526" s="8" t="s">
        <v>183</v>
      </c>
      <c r="B526" s="8" t="s">
        <v>796</v>
      </c>
      <c r="C526" s="8" t="s">
        <v>38</v>
      </c>
      <c r="D526" s="8" t="s">
        <v>760</v>
      </c>
      <c r="E526" s="50">
        <v>855.38</v>
      </c>
      <c r="F526" s="2">
        <f t="shared" si="134"/>
        <v>1502697.3688000001</v>
      </c>
      <c r="G526" s="56">
        <v>298795.32</v>
      </c>
      <c r="H526" s="55">
        <v>121470</v>
      </c>
      <c r="I526" s="34">
        <f t="shared" si="123"/>
        <v>91102.5</v>
      </c>
      <c r="J526" s="35">
        <v>85060</v>
      </c>
      <c r="K526" s="35">
        <v>340</v>
      </c>
      <c r="L526" s="35">
        <v>208694</v>
      </c>
      <c r="M526" s="35">
        <v>62557</v>
      </c>
      <c r="N526" s="2">
        <f t="shared" si="124"/>
        <v>746548.82000000007</v>
      </c>
      <c r="O526" s="4">
        <f t="shared" si="122"/>
        <v>756149</v>
      </c>
      <c r="P526" s="52">
        <v>501</v>
      </c>
      <c r="Q526" s="52">
        <v>33</v>
      </c>
      <c r="R526" s="4">
        <f t="shared" si="125"/>
        <v>22981</v>
      </c>
      <c r="S526" s="6">
        <f t="shared" si="135"/>
        <v>71809.150999999998</v>
      </c>
      <c r="T526" s="57">
        <v>17817138</v>
      </c>
      <c r="U526" s="6">
        <f t="shared" si="126"/>
        <v>17817.137999999999</v>
      </c>
      <c r="V526" s="6">
        <f t="shared" si="127"/>
        <v>53992.012999999999</v>
      </c>
      <c r="W526" s="4">
        <f t="shared" si="128"/>
        <v>1079840</v>
      </c>
      <c r="X526" s="19">
        <f t="shared" si="129"/>
        <v>1858970</v>
      </c>
      <c r="Y526" s="20">
        <v>0</v>
      </c>
      <c r="Z526" s="18">
        <v>0</v>
      </c>
      <c r="AA526" s="4">
        <f t="shared" si="130"/>
        <v>1858970</v>
      </c>
      <c r="AB526" s="20"/>
      <c r="AC526" s="20"/>
      <c r="AD526" s="20"/>
      <c r="AE526" s="20"/>
      <c r="AF526" s="20"/>
      <c r="AG526" s="20"/>
      <c r="AH526" s="53">
        <v>0</v>
      </c>
      <c r="AI526" s="53">
        <v>0</v>
      </c>
      <c r="AJ526" s="22"/>
      <c r="AK526" s="28">
        <f t="shared" si="131"/>
        <v>1858970</v>
      </c>
      <c r="AL526" s="30" t="str">
        <f t="shared" si="132"/>
        <v xml:space="preserve"> </v>
      </c>
      <c r="AM526" s="30" t="str">
        <f t="shared" si="133"/>
        <v xml:space="preserve"> </v>
      </c>
    </row>
    <row r="527" spans="1:39" ht="17.100000000000001" customHeight="1">
      <c r="A527" s="8" t="s">
        <v>157</v>
      </c>
      <c r="B527" s="8" t="s">
        <v>810</v>
      </c>
      <c r="C527" s="8" t="s">
        <v>51</v>
      </c>
      <c r="D527" s="8" t="s">
        <v>811</v>
      </c>
      <c r="E527" s="50">
        <v>700.46</v>
      </c>
      <c r="F527" s="2">
        <f t="shared" si="134"/>
        <v>1230540.1096000001</v>
      </c>
      <c r="G527" s="56">
        <v>213444.16</v>
      </c>
      <c r="H527" s="55">
        <v>53919</v>
      </c>
      <c r="I527" s="34">
        <f t="shared" si="123"/>
        <v>40439.25</v>
      </c>
      <c r="J527" s="35">
        <v>64124</v>
      </c>
      <c r="K527" s="35">
        <v>842</v>
      </c>
      <c r="L527" s="35">
        <v>156055</v>
      </c>
      <c r="M527" s="35">
        <v>16776</v>
      </c>
      <c r="N527" s="2">
        <f t="shared" si="124"/>
        <v>491680.41000000003</v>
      </c>
      <c r="O527" s="4">
        <f t="shared" si="122"/>
        <v>738860</v>
      </c>
      <c r="P527" s="52">
        <v>348</v>
      </c>
      <c r="Q527" s="52">
        <v>51</v>
      </c>
      <c r="R527" s="4">
        <f t="shared" si="125"/>
        <v>24670</v>
      </c>
      <c r="S527" s="6">
        <f t="shared" si="135"/>
        <v>58803.616999999998</v>
      </c>
      <c r="T527" s="57">
        <v>13200010</v>
      </c>
      <c r="U527" s="6">
        <f t="shared" si="126"/>
        <v>13200.01</v>
      </c>
      <c r="V527" s="6">
        <f t="shared" si="127"/>
        <v>45603.606999999996</v>
      </c>
      <c r="W527" s="4">
        <f t="shared" si="128"/>
        <v>912072</v>
      </c>
      <c r="X527" s="19">
        <f t="shared" si="129"/>
        <v>1675602</v>
      </c>
      <c r="Y527" s="20">
        <v>0</v>
      </c>
      <c r="Z527" s="18">
        <v>0</v>
      </c>
      <c r="AA527" s="4">
        <f t="shared" si="130"/>
        <v>1675602</v>
      </c>
      <c r="AB527" s="20"/>
      <c r="AC527" s="20"/>
      <c r="AD527" s="20"/>
      <c r="AE527" s="20"/>
      <c r="AF527" s="20"/>
      <c r="AG527" s="20"/>
      <c r="AH527" s="53">
        <v>0</v>
      </c>
      <c r="AI527" s="53">
        <v>0</v>
      </c>
      <c r="AJ527" s="22"/>
      <c r="AK527" s="28">
        <f t="shared" si="131"/>
        <v>1675602</v>
      </c>
      <c r="AL527" s="30" t="str">
        <f t="shared" si="132"/>
        <v xml:space="preserve"> </v>
      </c>
      <c r="AM527" s="30" t="str">
        <f t="shared" si="133"/>
        <v xml:space="preserve"> </v>
      </c>
    </row>
    <row r="528" spans="1:39" ht="17.100000000000001" customHeight="1">
      <c r="A528" s="8" t="s">
        <v>157</v>
      </c>
      <c r="B528" s="8" t="s">
        <v>810</v>
      </c>
      <c r="C528" s="8" t="s">
        <v>237</v>
      </c>
      <c r="D528" s="8" t="s">
        <v>812</v>
      </c>
      <c r="E528" s="50">
        <v>5095.3999999999996</v>
      </c>
      <c r="F528" s="2">
        <f t="shared" si="134"/>
        <v>8951394.9039999992</v>
      </c>
      <c r="G528" s="56">
        <v>1711433.94</v>
      </c>
      <c r="H528" s="55">
        <v>415216</v>
      </c>
      <c r="I528" s="34">
        <f t="shared" si="123"/>
        <v>311412</v>
      </c>
      <c r="J528" s="35">
        <v>493594</v>
      </c>
      <c r="K528" s="35">
        <v>6506</v>
      </c>
      <c r="L528" s="35">
        <v>1211915</v>
      </c>
      <c r="M528" s="35">
        <v>117630</v>
      </c>
      <c r="N528" s="2">
        <f t="shared" si="124"/>
        <v>3852490.94</v>
      </c>
      <c r="O528" s="4">
        <f t="shared" si="122"/>
        <v>5098904</v>
      </c>
      <c r="P528" s="52">
        <v>2328</v>
      </c>
      <c r="Q528" s="52">
        <v>33</v>
      </c>
      <c r="R528" s="4">
        <f t="shared" si="125"/>
        <v>106785</v>
      </c>
      <c r="S528" s="6">
        <f t="shared" si="135"/>
        <v>427758.83</v>
      </c>
      <c r="T528" s="57">
        <v>105709323</v>
      </c>
      <c r="U528" s="6">
        <f t="shared" si="126"/>
        <v>105709.323</v>
      </c>
      <c r="V528" s="6">
        <f t="shared" si="127"/>
        <v>322049.50699999998</v>
      </c>
      <c r="W528" s="4">
        <f t="shared" si="128"/>
        <v>6440990</v>
      </c>
      <c r="X528" s="19">
        <f t="shared" si="129"/>
        <v>11646679</v>
      </c>
      <c r="Y528" s="20">
        <v>0</v>
      </c>
      <c r="Z528" s="18">
        <v>0</v>
      </c>
      <c r="AA528" s="4">
        <f t="shared" si="130"/>
        <v>11646679</v>
      </c>
      <c r="AB528" s="20"/>
      <c r="AC528" s="20"/>
      <c r="AD528" s="20"/>
      <c r="AE528" s="20"/>
      <c r="AF528" s="20"/>
      <c r="AG528" s="20"/>
      <c r="AH528" s="53">
        <v>0</v>
      </c>
      <c r="AI528" s="53">
        <v>0</v>
      </c>
      <c r="AJ528" s="22"/>
      <c r="AK528" s="28">
        <f t="shared" si="131"/>
        <v>11646679</v>
      </c>
      <c r="AL528" s="30" t="str">
        <f t="shared" si="132"/>
        <v xml:space="preserve"> </v>
      </c>
      <c r="AM528" s="30" t="str">
        <f t="shared" si="133"/>
        <v xml:space="preserve"> </v>
      </c>
    </row>
    <row r="529" spans="1:39" ht="17.100000000000001" customHeight="1">
      <c r="A529" s="8" t="s">
        <v>157</v>
      </c>
      <c r="B529" s="8" t="s">
        <v>810</v>
      </c>
      <c r="C529" s="8" t="s">
        <v>87</v>
      </c>
      <c r="D529" s="8" t="s">
        <v>813</v>
      </c>
      <c r="E529" s="50">
        <v>3713.06</v>
      </c>
      <c r="F529" s="2">
        <f t="shared" si="134"/>
        <v>6522955.2856000001</v>
      </c>
      <c r="G529" s="56">
        <v>1067791.6599999999</v>
      </c>
      <c r="H529" s="55">
        <v>301972</v>
      </c>
      <c r="I529" s="34">
        <f t="shared" si="123"/>
        <v>226479</v>
      </c>
      <c r="J529" s="35">
        <v>359006</v>
      </c>
      <c r="K529" s="35">
        <v>4728</v>
      </c>
      <c r="L529" s="35">
        <v>877708</v>
      </c>
      <c r="M529" s="35">
        <v>119144</v>
      </c>
      <c r="N529" s="2">
        <f t="shared" si="124"/>
        <v>2654856.66</v>
      </c>
      <c r="O529" s="4">
        <f t="shared" si="122"/>
        <v>3868099</v>
      </c>
      <c r="P529" s="52">
        <v>2216</v>
      </c>
      <c r="Q529" s="52">
        <v>33</v>
      </c>
      <c r="R529" s="4">
        <f t="shared" si="125"/>
        <v>101648</v>
      </c>
      <c r="S529" s="6">
        <f t="shared" si="135"/>
        <v>311711.38699999999</v>
      </c>
      <c r="T529" s="57">
        <v>67624551</v>
      </c>
      <c r="U529" s="6">
        <f t="shared" si="126"/>
        <v>67624.551000000007</v>
      </c>
      <c r="V529" s="6">
        <f t="shared" si="127"/>
        <v>244086.83599999998</v>
      </c>
      <c r="W529" s="4">
        <f t="shared" si="128"/>
        <v>4881737</v>
      </c>
      <c r="X529" s="19">
        <f t="shared" si="129"/>
        <v>8851484</v>
      </c>
      <c r="Y529" s="20">
        <v>0</v>
      </c>
      <c r="Z529" s="18">
        <v>0</v>
      </c>
      <c r="AA529" s="4">
        <f t="shared" si="130"/>
        <v>8851484</v>
      </c>
      <c r="AB529" s="20"/>
      <c r="AC529" s="20"/>
      <c r="AD529" s="20"/>
      <c r="AE529" s="20"/>
      <c r="AF529" s="20"/>
      <c r="AG529" s="20"/>
      <c r="AH529" s="53">
        <v>0</v>
      </c>
      <c r="AI529" s="53">
        <v>0</v>
      </c>
      <c r="AJ529" s="22"/>
      <c r="AK529" s="28">
        <f t="shared" si="131"/>
        <v>8851484</v>
      </c>
      <c r="AL529" s="30" t="str">
        <f t="shared" si="132"/>
        <v xml:space="preserve"> </v>
      </c>
      <c r="AM529" s="30" t="str">
        <f t="shared" si="133"/>
        <v xml:space="preserve"> </v>
      </c>
    </row>
    <row r="530" spans="1:39" ht="17.100000000000001" customHeight="1">
      <c r="A530" s="8" t="s">
        <v>157</v>
      </c>
      <c r="B530" s="8" t="s">
        <v>810</v>
      </c>
      <c r="C530" s="8" t="s">
        <v>187</v>
      </c>
      <c r="D530" s="8" t="s">
        <v>814</v>
      </c>
      <c r="E530" s="50">
        <v>832.47</v>
      </c>
      <c r="F530" s="2">
        <f t="shared" si="134"/>
        <v>1462449.9972000001</v>
      </c>
      <c r="G530" s="56">
        <v>306814.01</v>
      </c>
      <c r="H530" s="55">
        <v>67854</v>
      </c>
      <c r="I530" s="34">
        <f t="shared" si="123"/>
        <v>50890.5</v>
      </c>
      <c r="J530" s="35">
        <v>80640</v>
      </c>
      <c r="K530" s="35">
        <v>1066</v>
      </c>
      <c r="L530" s="35">
        <v>198883</v>
      </c>
      <c r="M530" s="35">
        <v>63967</v>
      </c>
      <c r="N530" s="2">
        <f t="shared" si="124"/>
        <v>702260.51</v>
      </c>
      <c r="O530" s="4">
        <f t="shared" si="122"/>
        <v>760189</v>
      </c>
      <c r="P530" s="52">
        <v>445</v>
      </c>
      <c r="Q530" s="52">
        <v>68</v>
      </c>
      <c r="R530" s="4">
        <f t="shared" si="125"/>
        <v>42061</v>
      </c>
      <c r="S530" s="6">
        <f t="shared" si="135"/>
        <v>69885.856499999994</v>
      </c>
      <c r="T530" s="57">
        <v>18295409</v>
      </c>
      <c r="U530" s="6">
        <f t="shared" si="126"/>
        <v>18295.409</v>
      </c>
      <c r="V530" s="6">
        <f t="shared" si="127"/>
        <v>51590.447499999995</v>
      </c>
      <c r="W530" s="4">
        <f t="shared" si="128"/>
        <v>1031809</v>
      </c>
      <c r="X530" s="19">
        <f t="shared" si="129"/>
        <v>1834059</v>
      </c>
      <c r="Y530" s="20">
        <v>0</v>
      </c>
      <c r="Z530" s="18">
        <v>0</v>
      </c>
      <c r="AA530" s="4">
        <f t="shared" si="130"/>
        <v>1834059</v>
      </c>
      <c r="AB530" s="20"/>
      <c r="AC530" s="20"/>
      <c r="AD530" s="20"/>
      <c r="AE530" s="20"/>
      <c r="AF530" s="20"/>
      <c r="AG530" s="20"/>
      <c r="AH530" s="53">
        <v>0</v>
      </c>
      <c r="AI530" s="53">
        <v>0</v>
      </c>
      <c r="AJ530" s="22"/>
      <c r="AK530" s="28">
        <f t="shared" si="131"/>
        <v>1834059</v>
      </c>
      <c r="AL530" s="30" t="str">
        <f t="shared" si="132"/>
        <v xml:space="preserve"> </v>
      </c>
      <c r="AM530" s="30" t="str">
        <f t="shared" si="133"/>
        <v xml:space="preserve"> </v>
      </c>
    </row>
    <row r="531" spans="1:39" ht="17.100000000000001" customHeight="1">
      <c r="A531" s="8" t="s">
        <v>188</v>
      </c>
      <c r="B531" s="8" t="s">
        <v>815</v>
      </c>
      <c r="C531" s="8" t="s">
        <v>207</v>
      </c>
      <c r="D531" s="8" t="s">
        <v>816</v>
      </c>
      <c r="E531" s="50">
        <v>406.02</v>
      </c>
      <c r="F531" s="2">
        <f t="shared" si="134"/>
        <v>713279.69519999996</v>
      </c>
      <c r="G531" s="56">
        <v>275916.21000000002</v>
      </c>
      <c r="H531" s="55">
        <v>44991</v>
      </c>
      <c r="I531" s="34">
        <f t="shared" si="123"/>
        <v>33743.25</v>
      </c>
      <c r="J531" s="35">
        <v>37298</v>
      </c>
      <c r="K531" s="35">
        <v>2240</v>
      </c>
      <c r="L531" s="35">
        <v>91414</v>
      </c>
      <c r="M531" s="35">
        <v>36623</v>
      </c>
      <c r="N531" s="2">
        <f t="shared" si="124"/>
        <v>477234.46</v>
      </c>
      <c r="O531" s="4">
        <f t="shared" si="122"/>
        <v>236045</v>
      </c>
      <c r="P531" s="52">
        <v>65</v>
      </c>
      <c r="Q531" s="52">
        <v>150</v>
      </c>
      <c r="R531" s="4">
        <f t="shared" si="125"/>
        <v>13553</v>
      </c>
      <c r="S531" s="6">
        <f t="shared" si="135"/>
        <v>34085.379000000001</v>
      </c>
      <c r="T531" s="57">
        <v>16450565</v>
      </c>
      <c r="U531" s="6">
        <f t="shared" si="126"/>
        <v>16450.564999999999</v>
      </c>
      <c r="V531" s="6">
        <f t="shared" si="127"/>
        <v>17634.814000000002</v>
      </c>
      <c r="W531" s="4">
        <f t="shared" si="128"/>
        <v>352696</v>
      </c>
      <c r="X531" s="19">
        <f t="shared" si="129"/>
        <v>602294</v>
      </c>
      <c r="Y531" s="20">
        <v>0</v>
      </c>
      <c r="Z531" s="18">
        <v>0</v>
      </c>
      <c r="AA531" s="4">
        <f t="shared" si="130"/>
        <v>602294</v>
      </c>
      <c r="AB531" s="20"/>
      <c r="AC531" s="20"/>
      <c r="AD531" s="20"/>
      <c r="AE531" s="20"/>
      <c r="AF531" s="20"/>
      <c r="AG531" s="20"/>
      <c r="AH531" s="53">
        <v>0</v>
      </c>
      <c r="AI531" s="53">
        <v>0</v>
      </c>
      <c r="AJ531" s="22"/>
      <c r="AK531" s="28">
        <f t="shared" si="131"/>
        <v>602294</v>
      </c>
      <c r="AL531" s="30" t="str">
        <f t="shared" si="132"/>
        <v xml:space="preserve"> </v>
      </c>
      <c r="AM531" s="30" t="str">
        <f t="shared" si="133"/>
        <v xml:space="preserve"> </v>
      </c>
    </row>
    <row r="532" spans="1:39" ht="17.100000000000001" customHeight="1">
      <c r="A532" s="8" t="s">
        <v>188</v>
      </c>
      <c r="B532" s="8" t="s">
        <v>815</v>
      </c>
      <c r="C532" s="8" t="s">
        <v>56</v>
      </c>
      <c r="D532" s="8" t="s">
        <v>817</v>
      </c>
      <c r="E532" s="50">
        <v>1905.62</v>
      </c>
      <c r="F532" s="2">
        <f t="shared" si="134"/>
        <v>3347716.9911999996</v>
      </c>
      <c r="G532" s="56">
        <v>487255.69</v>
      </c>
      <c r="H532" s="55">
        <v>226906</v>
      </c>
      <c r="I532" s="34">
        <f t="shared" si="123"/>
        <v>170179.5</v>
      </c>
      <c r="J532" s="35">
        <v>188095</v>
      </c>
      <c r="K532" s="35">
        <v>11303</v>
      </c>
      <c r="L532" s="35">
        <v>462536</v>
      </c>
      <c r="M532" s="35">
        <v>58140</v>
      </c>
      <c r="N532" s="2">
        <f t="shared" si="124"/>
        <v>1377509.19</v>
      </c>
      <c r="O532" s="4">
        <f t="shared" si="122"/>
        <v>1970208</v>
      </c>
      <c r="P532" s="52">
        <v>734</v>
      </c>
      <c r="Q532" s="52">
        <v>42</v>
      </c>
      <c r="R532" s="4">
        <f t="shared" si="125"/>
        <v>42851</v>
      </c>
      <c r="S532" s="6">
        <f t="shared" si="135"/>
        <v>159976.799</v>
      </c>
      <c r="T532" s="57">
        <v>29395673</v>
      </c>
      <c r="U532" s="6">
        <f t="shared" si="126"/>
        <v>29395.672999999999</v>
      </c>
      <c r="V532" s="6">
        <f t="shared" si="127"/>
        <v>130581.126</v>
      </c>
      <c r="W532" s="4">
        <f t="shared" si="128"/>
        <v>2611623</v>
      </c>
      <c r="X532" s="19">
        <f t="shared" si="129"/>
        <v>4624682</v>
      </c>
      <c r="Y532" s="20">
        <v>0</v>
      </c>
      <c r="Z532" s="18">
        <v>0</v>
      </c>
      <c r="AA532" s="4">
        <f t="shared" si="130"/>
        <v>4624682</v>
      </c>
      <c r="AB532" s="20"/>
      <c r="AC532" s="20"/>
      <c r="AD532" s="20"/>
      <c r="AE532" s="20"/>
      <c r="AF532" s="20"/>
      <c r="AG532" s="20"/>
      <c r="AH532" s="53">
        <v>0</v>
      </c>
      <c r="AI532" s="53">
        <v>0</v>
      </c>
      <c r="AJ532" s="22"/>
      <c r="AK532" s="28">
        <f t="shared" si="131"/>
        <v>4624682</v>
      </c>
      <c r="AL532" s="30" t="str">
        <f t="shared" si="132"/>
        <v xml:space="preserve"> </v>
      </c>
      <c r="AM532" s="30" t="str">
        <f t="shared" si="133"/>
        <v xml:space="preserve"> </v>
      </c>
    </row>
    <row r="533" spans="1:39" ht="17.100000000000001" customHeight="1">
      <c r="A533" s="8" t="s">
        <v>188</v>
      </c>
      <c r="B533" s="8" t="s">
        <v>815</v>
      </c>
      <c r="C533" s="8" t="s">
        <v>39</v>
      </c>
      <c r="D533" s="8" t="s">
        <v>818</v>
      </c>
      <c r="E533" s="50">
        <v>1278.3900000000001</v>
      </c>
      <c r="F533" s="2">
        <f t="shared" si="134"/>
        <v>2245824.4164</v>
      </c>
      <c r="G533" s="56">
        <v>545249.15</v>
      </c>
      <c r="H533" s="55">
        <v>149806</v>
      </c>
      <c r="I533" s="34">
        <f t="shared" si="123"/>
        <v>112354.5</v>
      </c>
      <c r="J533" s="35">
        <v>124233</v>
      </c>
      <c r="K533" s="35">
        <v>7431</v>
      </c>
      <c r="L533" s="35">
        <v>302501</v>
      </c>
      <c r="M533" s="35">
        <v>200175</v>
      </c>
      <c r="N533" s="2">
        <f t="shared" si="124"/>
        <v>1291943.6499999999</v>
      </c>
      <c r="O533" s="4">
        <f t="shared" si="122"/>
        <v>953881</v>
      </c>
      <c r="P533" s="52">
        <v>670</v>
      </c>
      <c r="Q533" s="52">
        <v>70</v>
      </c>
      <c r="R533" s="4">
        <f t="shared" si="125"/>
        <v>65191</v>
      </c>
      <c r="S533" s="6">
        <f t="shared" si="135"/>
        <v>107320.84050000001</v>
      </c>
      <c r="T533" s="57">
        <v>32599875</v>
      </c>
      <c r="U533" s="6">
        <f t="shared" si="126"/>
        <v>32599.875</v>
      </c>
      <c r="V533" s="6">
        <f t="shared" si="127"/>
        <v>74720.965500000006</v>
      </c>
      <c r="W533" s="4">
        <f t="shared" si="128"/>
        <v>1494419</v>
      </c>
      <c r="X533" s="19">
        <f t="shared" si="129"/>
        <v>2513491</v>
      </c>
      <c r="Y533" s="20">
        <v>0</v>
      </c>
      <c r="Z533" s="18">
        <v>0</v>
      </c>
      <c r="AA533" s="4">
        <f t="shared" si="130"/>
        <v>2513491</v>
      </c>
      <c r="AB533" s="20"/>
      <c r="AC533" s="20"/>
      <c r="AD533" s="20"/>
      <c r="AE533" s="20"/>
      <c r="AF533" s="20"/>
      <c r="AG533" s="20"/>
      <c r="AH533" s="53">
        <v>0</v>
      </c>
      <c r="AI533" s="53">
        <v>0</v>
      </c>
      <c r="AJ533" s="22"/>
      <c r="AK533" s="28">
        <f t="shared" si="131"/>
        <v>2513491</v>
      </c>
      <c r="AL533" s="30" t="str">
        <f t="shared" si="132"/>
        <v xml:space="preserve"> </v>
      </c>
      <c r="AM533" s="30" t="str">
        <f t="shared" si="133"/>
        <v xml:space="preserve"> </v>
      </c>
    </row>
    <row r="534" spans="1:39" ht="17.100000000000001" customHeight="1">
      <c r="A534" s="8" t="s">
        <v>188</v>
      </c>
      <c r="B534" s="8" t="s">
        <v>815</v>
      </c>
      <c r="C534" s="8" t="s">
        <v>238</v>
      </c>
      <c r="D534" s="8" t="s">
        <v>819</v>
      </c>
      <c r="E534" s="50">
        <v>9267.94</v>
      </c>
      <c r="F534" s="2">
        <f t="shared" si="134"/>
        <v>16281546.274400001</v>
      </c>
      <c r="G534" s="56">
        <v>4182394.9</v>
      </c>
      <c r="H534" s="55">
        <v>1117641</v>
      </c>
      <c r="I534" s="34">
        <f t="shared" si="123"/>
        <v>838230.75</v>
      </c>
      <c r="J534" s="35">
        <v>926570</v>
      </c>
      <c r="K534" s="35">
        <v>55614</v>
      </c>
      <c r="L534" s="35">
        <v>2272492</v>
      </c>
      <c r="M534" s="35">
        <v>47651</v>
      </c>
      <c r="N534" s="2">
        <f t="shared" si="124"/>
        <v>8322952.6500000004</v>
      </c>
      <c r="O534" s="4">
        <f t="shared" si="122"/>
        <v>7958594</v>
      </c>
      <c r="P534" s="52">
        <v>3337</v>
      </c>
      <c r="Q534" s="52">
        <v>33</v>
      </c>
      <c r="R534" s="4">
        <f t="shared" si="125"/>
        <v>153068</v>
      </c>
      <c r="S534" s="6">
        <f t="shared" si="135"/>
        <v>778043.56299999997</v>
      </c>
      <c r="T534" s="57">
        <v>253609861</v>
      </c>
      <c r="U534" s="6">
        <f t="shared" si="126"/>
        <v>253609.861</v>
      </c>
      <c r="V534" s="6">
        <f t="shared" si="127"/>
        <v>524433.70199999993</v>
      </c>
      <c r="W534" s="4">
        <f t="shared" si="128"/>
        <v>10488674</v>
      </c>
      <c r="X534" s="19">
        <f t="shared" si="129"/>
        <v>18600336</v>
      </c>
      <c r="Y534" s="20">
        <v>0</v>
      </c>
      <c r="Z534" s="18">
        <v>0</v>
      </c>
      <c r="AA534" s="4">
        <f t="shared" si="130"/>
        <v>18600336</v>
      </c>
      <c r="AB534" s="20"/>
      <c r="AC534" s="20"/>
      <c r="AD534" s="20"/>
      <c r="AE534" s="20"/>
      <c r="AF534" s="20"/>
      <c r="AG534" s="20"/>
      <c r="AH534" s="53">
        <v>0</v>
      </c>
      <c r="AI534" s="53">
        <v>0</v>
      </c>
      <c r="AJ534" s="22"/>
      <c r="AK534" s="28">
        <f t="shared" si="131"/>
        <v>18600336</v>
      </c>
      <c r="AL534" s="30" t="str">
        <f t="shared" si="132"/>
        <v xml:space="preserve"> </v>
      </c>
      <c r="AM534" s="30" t="str">
        <f t="shared" si="133"/>
        <v xml:space="preserve"> </v>
      </c>
    </row>
    <row r="535" spans="1:39" ht="17.100000000000001" customHeight="1">
      <c r="A535" s="8" t="s">
        <v>53</v>
      </c>
      <c r="B535" s="8" t="s">
        <v>820</v>
      </c>
      <c r="C535" s="8" t="s">
        <v>51</v>
      </c>
      <c r="D535" s="8" t="s">
        <v>821</v>
      </c>
      <c r="E535" s="50">
        <v>629.4</v>
      </c>
      <c r="F535" s="2">
        <f t="shared" si="134"/>
        <v>1105704.7439999999</v>
      </c>
      <c r="G535" s="56">
        <v>522023.46</v>
      </c>
      <c r="H535" s="55">
        <v>81950</v>
      </c>
      <c r="I535" s="34">
        <f t="shared" si="123"/>
        <v>61462.5</v>
      </c>
      <c r="J535" s="35">
        <v>49692</v>
      </c>
      <c r="K535" s="35">
        <v>166286</v>
      </c>
      <c r="L535" s="35">
        <v>123415</v>
      </c>
      <c r="M535" s="35">
        <v>84122</v>
      </c>
      <c r="N535" s="2">
        <f t="shared" si="124"/>
        <v>1007000.96</v>
      </c>
      <c r="O535" s="4">
        <f t="shared" si="122"/>
        <v>98704</v>
      </c>
      <c r="P535" s="52">
        <v>130</v>
      </c>
      <c r="Q535" s="52">
        <v>141</v>
      </c>
      <c r="R535" s="4">
        <f t="shared" si="125"/>
        <v>25479</v>
      </c>
      <c r="S535" s="6">
        <f t="shared" si="135"/>
        <v>52838.13</v>
      </c>
      <c r="T535" s="57">
        <v>32045996</v>
      </c>
      <c r="U535" s="6">
        <f t="shared" si="126"/>
        <v>32045.995999999999</v>
      </c>
      <c r="V535" s="6">
        <f t="shared" si="127"/>
        <v>20792.133999999998</v>
      </c>
      <c r="W535" s="4">
        <f t="shared" si="128"/>
        <v>415843</v>
      </c>
      <c r="X535" s="19">
        <f t="shared" si="129"/>
        <v>540026</v>
      </c>
      <c r="Y535" s="20">
        <v>0</v>
      </c>
      <c r="Z535" s="18">
        <v>0</v>
      </c>
      <c r="AA535" s="4">
        <f t="shared" si="130"/>
        <v>540026</v>
      </c>
      <c r="AB535" s="20"/>
      <c r="AC535" s="20"/>
      <c r="AD535" s="20"/>
      <c r="AE535" s="20"/>
      <c r="AF535" s="20"/>
      <c r="AG535" s="20">
        <v>151207</v>
      </c>
      <c r="AH535" s="53">
        <v>0</v>
      </c>
      <c r="AI535" s="53">
        <v>0</v>
      </c>
      <c r="AJ535" s="22"/>
      <c r="AK535" s="28">
        <f t="shared" si="131"/>
        <v>388819</v>
      </c>
      <c r="AL535" s="30" t="str">
        <f t="shared" si="132"/>
        <v xml:space="preserve"> </v>
      </c>
      <c r="AM535" s="30" t="str">
        <f t="shared" si="133"/>
        <v xml:space="preserve"> </v>
      </c>
    </row>
    <row r="536" spans="1:39" ht="17.100000000000001" customHeight="1">
      <c r="A536" s="8" t="s">
        <v>53</v>
      </c>
      <c r="B536" s="8" t="s">
        <v>820</v>
      </c>
      <c r="C536" s="8" t="s">
        <v>114</v>
      </c>
      <c r="D536" s="8" t="s">
        <v>822</v>
      </c>
      <c r="E536" s="50">
        <v>998.37</v>
      </c>
      <c r="F536" s="2">
        <f t="shared" si="134"/>
        <v>1753896.4812</v>
      </c>
      <c r="G536" s="56">
        <v>240551.56</v>
      </c>
      <c r="H536" s="55">
        <v>149886</v>
      </c>
      <c r="I536" s="34">
        <f t="shared" si="123"/>
        <v>112414.5</v>
      </c>
      <c r="J536" s="35">
        <v>90998</v>
      </c>
      <c r="K536" s="35">
        <v>303554</v>
      </c>
      <c r="L536" s="35">
        <v>226803</v>
      </c>
      <c r="M536" s="35">
        <v>41110</v>
      </c>
      <c r="N536" s="2">
        <f t="shared" si="124"/>
        <v>1015431.06</v>
      </c>
      <c r="O536" s="4">
        <f t="shared" si="122"/>
        <v>738465</v>
      </c>
      <c r="P536" s="52">
        <v>338</v>
      </c>
      <c r="Q536" s="52">
        <v>79</v>
      </c>
      <c r="R536" s="4">
        <f t="shared" si="125"/>
        <v>37116</v>
      </c>
      <c r="S536" s="6">
        <f t="shared" si="135"/>
        <v>83813.161500000002</v>
      </c>
      <c r="T536" s="57">
        <v>15062715</v>
      </c>
      <c r="U536" s="6">
        <f t="shared" si="126"/>
        <v>15062.715</v>
      </c>
      <c r="V536" s="6">
        <f t="shared" si="127"/>
        <v>68750.446500000005</v>
      </c>
      <c r="W536" s="4">
        <f t="shared" si="128"/>
        <v>1375009</v>
      </c>
      <c r="X536" s="19">
        <f t="shared" si="129"/>
        <v>2150590</v>
      </c>
      <c r="Y536" s="20">
        <v>0</v>
      </c>
      <c r="Z536" s="18">
        <v>0</v>
      </c>
      <c r="AA536" s="4">
        <f t="shared" si="130"/>
        <v>2150590</v>
      </c>
      <c r="AB536" s="20"/>
      <c r="AC536" s="20"/>
      <c r="AD536" s="20"/>
      <c r="AE536" s="20"/>
      <c r="AF536" s="20"/>
      <c r="AG536" s="20"/>
      <c r="AH536" s="53">
        <v>0</v>
      </c>
      <c r="AI536" s="53">
        <v>0</v>
      </c>
      <c r="AJ536" s="22"/>
      <c r="AK536" s="28">
        <f t="shared" si="131"/>
        <v>2150590</v>
      </c>
      <c r="AL536" s="30" t="str">
        <f t="shared" si="132"/>
        <v xml:space="preserve"> </v>
      </c>
      <c r="AM536" s="30" t="str">
        <f t="shared" si="133"/>
        <v xml:space="preserve"> </v>
      </c>
    </row>
    <row r="537" spans="1:39" ht="17.100000000000001" customHeight="1">
      <c r="A537" s="8" t="s">
        <v>53</v>
      </c>
      <c r="B537" s="8" t="s">
        <v>820</v>
      </c>
      <c r="C537" s="8" t="s">
        <v>208</v>
      </c>
      <c r="D537" s="8" t="s">
        <v>823</v>
      </c>
      <c r="E537" s="50">
        <v>676.18</v>
      </c>
      <c r="F537" s="2">
        <f t="shared" si="134"/>
        <v>1187885.9767999998</v>
      </c>
      <c r="G537" s="56">
        <v>349477.53</v>
      </c>
      <c r="H537" s="55">
        <v>111522</v>
      </c>
      <c r="I537" s="34">
        <f t="shared" si="123"/>
        <v>83641.5</v>
      </c>
      <c r="J537" s="35">
        <v>67833</v>
      </c>
      <c r="K537" s="35">
        <v>225734</v>
      </c>
      <c r="L537" s="35">
        <v>166798</v>
      </c>
      <c r="M537" s="35">
        <v>53016</v>
      </c>
      <c r="N537" s="2">
        <f t="shared" si="124"/>
        <v>946500.03</v>
      </c>
      <c r="O537" s="4">
        <f t="shared" ref="O537:O545" si="136">IF(F537&gt;N537,ROUND(SUM(F537-N537),0),0)</f>
        <v>241386</v>
      </c>
      <c r="P537" s="52">
        <v>247</v>
      </c>
      <c r="Q537" s="52">
        <v>88</v>
      </c>
      <c r="R537" s="4">
        <f t="shared" si="125"/>
        <v>30213</v>
      </c>
      <c r="S537" s="6">
        <f t="shared" si="135"/>
        <v>56765.311000000002</v>
      </c>
      <c r="T537" s="57">
        <v>22135915</v>
      </c>
      <c r="U537" s="6">
        <f t="shared" si="126"/>
        <v>22135.915000000001</v>
      </c>
      <c r="V537" s="6">
        <f t="shared" si="127"/>
        <v>34629.396000000001</v>
      </c>
      <c r="W537" s="4">
        <f t="shared" si="128"/>
        <v>692588</v>
      </c>
      <c r="X537" s="19">
        <f t="shared" si="129"/>
        <v>964187</v>
      </c>
      <c r="Y537" s="20">
        <v>0</v>
      </c>
      <c r="Z537" s="18">
        <v>0</v>
      </c>
      <c r="AA537" s="4">
        <f t="shared" si="130"/>
        <v>964187</v>
      </c>
      <c r="AB537" s="20"/>
      <c r="AC537" s="20"/>
      <c r="AD537" s="20"/>
      <c r="AE537" s="20"/>
      <c r="AF537" s="20"/>
      <c r="AG537" s="20"/>
      <c r="AH537" s="53">
        <v>0</v>
      </c>
      <c r="AI537" s="53">
        <v>0</v>
      </c>
      <c r="AJ537" s="22"/>
      <c r="AK537" s="28">
        <f t="shared" si="131"/>
        <v>964187</v>
      </c>
      <c r="AL537" s="30" t="str">
        <f t="shared" si="132"/>
        <v xml:space="preserve"> </v>
      </c>
      <c r="AM537" s="30" t="str">
        <f t="shared" si="133"/>
        <v xml:space="preserve"> </v>
      </c>
    </row>
    <row r="538" spans="1:39" ht="17.100000000000001" customHeight="1">
      <c r="A538" s="8" t="s">
        <v>53</v>
      </c>
      <c r="B538" s="8" t="s">
        <v>820</v>
      </c>
      <c r="C538" s="8" t="s">
        <v>84</v>
      </c>
      <c r="D538" s="8" t="s">
        <v>824</v>
      </c>
      <c r="E538" s="50">
        <v>1348.38</v>
      </c>
      <c r="F538" s="2">
        <f t="shared" si="134"/>
        <v>2368780.0488</v>
      </c>
      <c r="G538" s="56">
        <v>651963.38</v>
      </c>
      <c r="H538" s="55">
        <v>181525</v>
      </c>
      <c r="I538" s="34">
        <f t="shared" si="123"/>
        <v>136143.75</v>
      </c>
      <c r="J538" s="35">
        <v>110244</v>
      </c>
      <c r="K538" s="35">
        <v>367808</v>
      </c>
      <c r="L538" s="35">
        <v>272454</v>
      </c>
      <c r="M538" s="35">
        <v>130436</v>
      </c>
      <c r="N538" s="2">
        <f t="shared" si="124"/>
        <v>1669049.13</v>
      </c>
      <c r="O538" s="4">
        <f t="shared" si="136"/>
        <v>699731</v>
      </c>
      <c r="P538" s="52">
        <v>554</v>
      </c>
      <c r="Q538" s="52">
        <v>88</v>
      </c>
      <c r="R538" s="4">
        <f t="shared" si="125"/>
        <v>67765</v>
      </c>
      <c r="S538" s="6">
        <f t="shared" si="135"/>
        <v>113196.501</v>
      </c>
      <c r="T538" s="57">
        <v>39465583</v>
      </c>
      <c r="U538" s="6">
        <f t="shared" si="126"/>
        <v>39465.582999999999</v>
      </c>
      <c r="V538" s="6">
        <f t="shared" si="127"/>
        <v>73730.918000000005</v>
      </c>
      <c r="W538" s="4">
        <f t="shared" si="128"/>
        <v>1474618</v>
      </c>
      <c r="X538" s="19">
        <f t="shared" si="129"/>
        <v>2242114</v>
      </c>
      <c r="Y538" s="20">
        <v>0</v>
      </c>
      <c r="Z538" s="18">
        <v>0</v>
      </c>
      <c r="AA538" s="4">
        <f t="shared" si="130"/>
        <v>2242114</v>
      </c>
      <c r="AB538" s="20"/>
      <c r="AC538" s="20"/>
      <c r="AD538" s="20"/>
      <c r="AE538" s="20"/>
      <c r="AF538" s="20"/>
      <c r="AG538" s="20"/>
      <c r="AH538" s="53">
        <v>0</v>
      </c>
      <c r="AI538" s="53">
        <v>0</v>
      </c>
      <c r="AJ538" s="22"/>
      <c r="AK538" s="28">
        <f t="shared" si="131"/>
        <v>2242114</v>
      </c>
      <c r="AL538" s="30" t="str">
        <f t="shared" si="132"/>
        <v xml:space="preserve"> </v>
      </c>
      <c r="AM538" s="30" t="str">
        <f t="shared" si="133"/>
        <v xml:space="preserve"> </v>
      </c>
    </row>
    <row r="539" spans="1:39" ht="17.100000000000001" customHeight="1">
      <c r="A539" s="8" t="s">
        <v>85</v>
      </c>
      <c r="B539" s="8" t="s">
        <v>825</v>
      </c>
      <c r="C539" s="8" t="s">
        <v>51</v>
      </c>
      <c r="D539" s="8" t="s">
        <v>826</v>
      </c>
      <c r="E539" s="50">
        <v>1781.59</v>
      </c>
      <c r="F539" s="2">
        <f t="shared" si="134"/>
        <v>3129826.0483999997</v>
      </c>
      <c r="G539" s="56">
        <v>2103103.6800000002</v>
      </c>
      <c r="H539" s="55">
        <v>767532</v>
      </c>
      <c r="I539" s="34">
        <f t="shared" si="123"/>
        <v>575649</v>
      </c>
      <c r="J539" s="35">
        <v>157064</v>
      </c>
      <c r="K539" s="35">
        <v>2356914</v>
      </c>
      <c r="L539" s="35">
        <v>384591</v>
      </c>
      <c r="M539" s="35">
        <v>313756</v>
      </c>
      <c r="N539" s="2">
        <f t="shared" si="124"/>
        <v>5891077.6799999997</v>
      </c>
      <c r="O539" s="4">
        <f t="shared" si="136"/>
        <v>0</v>
      </c>
      <c r="P539" s="52">
        <v>391</v>
      </c>
      <c r="Q539" s="52">
        <v>125</v>
      </c>
      <c r="R539" s="4">
        <f t="shared" si="125"/>
        <v>67936</v>
      </c>
      <c r="S539" s="6">
        <f t="shared" si="135"/>
        <v>149564.48050000001</v>
      </c>
      <c r="T539" s="57">
        <v>127536016</v>
      </c>
      <c r="U539" s="6">
        <f t="shared" si="126"/>
        <v>127536.016</v>
      </c>
      <c r="V539" s="6">
        <f t="shared" si="127"/>
        <v>22028.464500000002</v>
      </c>
      <c r="W539" s="4">
        <f t="shared" si="128"/>
        <v>440569</v>
      </c>
      <c r="X539" s="19">
        <f t="shared" si="129"/>
        <v>508505</v>
      </c>
      <c r="Y539" s="20">
        <v>0</v>
      </c>
      <c r="Z539" s="18">
        <v>0</v>
      </c>
      <c r="AA539" s="4">
        <f t="shared" si="130"/>
        <v>508505</v>
      </c>
      <c r="AB539" s="20"/>
      <c r="AC539" s="20"/>
      <c r="AD539" s="20"/>
      <c r="AE539" s="20"/>
      <c r="AF539" s="20"/>
      <c r="AG539" s="20"/>
      <c r="AH539" s="53">
        <v>0</v>
      </c>
      <c r="AI539" s="53">
        <v>0</v>
      </c>
      <c r="AJ539" s="22"/>
      <c r="AK539" s="28">
        <f t="shared" si="131"/>
        <v>508505</v>
      </c>
      <c r="AL539" s="30">
        <f t="shared" si="132"/>
        <v>1</v>
      </c>
      <c r="AM539" s="30" t="str">
        <f t="shared" si="133"/>
        <v xml:space="preserve"> </v>
      </c>
    </row>
    <row r="540" spans="1:39" ht="17.100000000000001" customHeight="1">
      <c r="A540" s="8" t="s">
        <v>85</v>
      </c>
      <c r="B540" s="8" t="s">
        <v>825</v>
      </c>
      <c r="C540" s="8" t="s">
        <v>96</v>
      </c>
      <c r="D540" s="8" t="s">
        <v>827</v>
      </c>
      <c r="E540" s="50">
        <v>486.59</v>
      </c>
      <c r="F540" s="2">
        <f t="shared" si="134"/>
        <v>854821.8483999999</v>
      </c>
      <c r="G540" s="56">
        <v>1455091.75</v>
      </c>
      <c r="H540" s="55">
        <v>183772</v>
      </c>
      <c r="I540" s="34">
        <f t="shared" si="123"/>
        <v>137829</v>
      </c>
      <c r="J540" s="35">
        <v>37568</v>
      </c>
      <c r="K540" s="35">
        <v>568568</v>
      </c>
      <c r="L540" s="35">
        <v>94469</v>
      </c>
      <c r="M540" s="35">
        <v>167623</v>
      </c>
      <c r="N540" s="2">
        <f t="shared" si="124"/>
        <v>2461148.75</v>
      </c>
      <c r="O540" s="4">
        <f t="shared" si="136"/>
        <v>0</v>
      </c>
      <c r="P540" s="52">
        <v>105</v>
      </c>
      <c r="Q540" s="52">
        <v>167</v>
      </c>
      <c r="R540" s="4">
        <f t="shared" si="125"/>
        <v>24374</v>
      </c>
      <c r="S540" s="6">
        <f t="shared" si="135"/>
        <v>40849.230499999998</v>
      </c>
      <c r="T540" s="57">
        <v>83284580</v>
      </c>
      <c r="U540" s="6">
        <f t="shared" si="126"/>
        <v>83284.58</v>
      </c>
      <c r="V540" s="6">
        <f t="shared" si="127"/>
        <v>0</v>
      </c>
      <c r="W540" s="4">
        <f t="shared" si="128"/>
        <v>0</v>
      </c>
      <c r="X540" s="19">
        <f t="shared" si="129"/>
        <v>24374</v>
      </c>
      <c r="Y540" s="20">
        <v>0</v>
      </c>
      <c r="Z540" s="18">
        <v>0</v>
      </c>
      <c r="AA540" s="4">
        <f t="shared" si="130"/>
        <v>24374</v>
      </c>
      <c r="AB540" s="20"/>
      <c r="AC540" s="20"/>
      <c r="AD540" s="20"/>
      <c r="AE540" s="20"/>
      <c r="AF540" s="20"/>
      <c r="AG540" s="20">
        <v>6825</v>
      </c>
      <c r="AH540" s="53">
        <v>0</v>
      </c>
      <c r="AI540" s="53">
        <v>0</v>
      </c>
      <c r="AJ540" s="22"/>
      <c r="AK540" s="28">
        <f t="shared" si="131"/>
        <v>17549</v>
      </c>
      <c r="AL540" s="30">
        <f t="shared" si="132"/>
        <v>1</v>
      </c>
      <c r="AM540" s="30">
        <f t="shared" si="133"/>
        <v>1</v>
      </c>
    </row>
    <row r="541" spans="1:39" ht="17.100000000000001" customHeight="1">
      <c r="A541" s="8" t="s">
        <v>85</v>
      </c>
      <c r="B541" s="8" t="s">
        <v>825</v>
      </c>
      <c r="C541" s="8" t="s">
        <v>191</v>
      </c>
      <c r="D541" s="8" t="s">
        <v>828</v>
      </c>
      <c r="E541" s="50">
        <v>210.98</v>
      </c>
      <c r="F541" s="2">
        <f t="shared" si="134"/>
        <v>370641.22479999997</v>
      </c>
      <c r="G541" s="56">
        <v>348597.20000000007</v>
      </c>
      <c r="H541" s="55">
        <v>54769</v>
      </c>
      <c r="I541" s="34">
        <f t="shared" si="123"/>
        <v>41076.75</v>
      </c>
      <c r="J541" s="35">
        <v>11196</v>
      </c>
      <c r="K541" s="35">
        <v>169465</v>
      </c>
      <c r="L541" s="35">
        <v>28152</v>
      </c>
      <c r="M541" s="35">
        <v>158693</v>
      </c>
      <c r="N541" s="2">
        <f t="shared" si="124"/>
        <v>757179.95000000007</v>
      </c>
      <c r="O541" s="4">
        <f t="shared" si="136"/>
        <v>0</v>
      </c>
      <c r="P541" s="52">
        <v>25</v>
      </c>
      <c r="Q541" s="52">
        <v>167</v>
      </c>
      <c r="R541" s="4">
        <f t="shared" si="125"/>
        <v>5803</v>
      </c>
      <c r="S541" s="6">
        <f t="shared" si="135"/>
        <v>17711.771000000001</v>
      </c>
      <c r="T541" s="57">
        <v>18948199</v>
      </c>
      <c r="U541" s="6">
        <f t="shared" si="126"/>
        <v>18948.199000000001</v>
      </c>
      <c r="V541" s="6">
        <f t="shared" si="127"/>
        <v>0</v>
      </c>
      <c r="W541" s="4">
        <f t="shared" si="128"/>
        <v>0</v>
      </c>
      <c r="X541" s="19">
        <f t="shared" si="129"/>
        <v>5803</v>
      </c>
      <c r="Y541" s="20">
        <v>0</v>
      </c>
      <c r="Z541" s="18">
        <v>0</v>
      </c>
      <c r="AA541" s="4">
        <f t="shared" si="130"/>
        <v>5803</v>
      </c>
      <c r="AB541" s="20"/>
      <c r="AC541" s="20"/>
      <c r="AD541" s="20"/>
      <c r="AE541" s="20"/>
      <c r="AF541" s="20"/>
      <c r="AG541" s="20"/>
      <c r="AH541" s="53">
        <v>0</v>
      </c>
      <c r="AI541" s="53">
        <v>0</v>
      </c>
      <c r="AJ541" s="22"/>
      <c r="AK541" s="28">
        <f t="shared" si="131"/>
        <v>5803</v>
      </c>
      <c r="AL541" s="30">
        <f t="shared" si="132"/>
        <v>1</v>
      </c>
      <c r="AM541" s="30">
        <f t="shared" si="133"/>
        <v>1</v>
      </c>
    </row>
    <row r="542" spans="1:39" ht="17.100000000000001" customHeight="1">
      <c r="A542" s="8" t="s">
        <v>121</v>
      </c>
      <c r="B542" s="8" t="s">
        <v>829</v>
      </c>
      <c r="C542" s="8" t="s">
        <v>51</v>
      </c>
      <c r="D542" s="8" t="s">
        <v>830</v>
      </c>
      <c r="E542" s="50">
        <v>4426.7700000000004</v>
      </c>
      <c r="F542" s="2">
        <f t="shared" si="134"/>
        <v>7776772.4652000004</v>
      </c>
      <c r="G542" s="56">
        <v>2507930.8699999996</v>
      </c>
      <c r="H542" s="55">
        <v>870742</v>
      </c>
      <c r="I542" s="34">
        <f t="shared" si="123"/>
        <v>653056.5</v>
      </c>
      <c r="J542" s="35">
        <v>440944</v>
      </c>
      <c r="K542" s="35">
        <v>307725</v>
      </c>
      <c r="L542" s="35">
        <v>1088909</v>
      </c>
      <c r="M542" s="35">
        <v>159197</v>
      </c>
      <c r="N542" s="2">
        <f t="shared" si="124"/>
        <v>5157762.3699999992</v>
      </c>
      <c r="O542" s="4">
        <f t="shared" si="136"/>
        <v>2619010</v>
      </c>
      <c r="P542" s="52">
        <v>1965</v>
      </c>
      <c r="Q542" s="52">
        <v>37</v>
      </c>
      <c r="R542" s="4">
        <f t="shared" si="125"/>
        <v>101060</v>
      </c>
      <c r="S542" s="6">
        <f t="shared" si="135"/>
        <v>371627.34149999998</v>
      </c>
      <c r="T542" s="57">
        <v>154874675</v>
      </c>
      <c r="U542" s="6">
        <f t="shared" si="126"/>
        <v>154874.67499999999</v>
      </c>
      <c r="V542" s="6">
        <f t="shared" si="127"/>
        <v>216752.66649999999</v>
      </c>
      <c r="W542" s="4">
        <f t="shared" si="128"/>
        <v>4335053</v>
      </c>
      <c r="X542" s="19">
        <f t="shared" si="129"/>
        <v>7055123</v>
      </c>
      <c r="Y542" s="20">
        <v>0</v>
      </c>
      <c r="Z542" s="18">
        <v>0</v>
      </c>
      <c r="AA542" s="4">
        <f t="shared" si="130"/>
        <v>7055123</v>
      </c>
      <c r="AB542" s="20"/>
      <c r="AC542" s="20"/>
      <c r="AD542" s="20"/>
      <c r="AE542" s="20"/>
      <c r="AF542" s="20"/>
      <c r="AG542" s="20"/>
      <c r="AH542" s="53">
        <v>0</v>
      </c>
      <c r="AI542" s="53">
        <v>0</v>
      </c>
      <c r="AJ542" s="22"/>
      <c r="AK542" s="28">
        <f t="shared" si="131"/>
        <v>7055123</v>
      </c>
      <c r="AL542" s="30" t="str">
        <f t="shared" si="132"/>
        <v xml:space="preserve"> </v>
      </c>
      <c r="AM542" s="30" t="str">
        <f t="shared" si="133"/>
        <v xml:space="preserve"> </v>
      </c>
    </row>
    <row r="543" spans="1:39" ht="17.100000000000001" customHeight="1">
      <c r="A543" s="8" t="s">
        <v>121</v>
      </c>
      <c r="B543" s="8" t="s">
        <v>829</v>
      </c>
      <c r="C543" s="8" t="s">
        <v>190</v>
      </c>
      <c r="D543" s="8" t="s">
        <v>831</v>
      </c>
      <c r="E543" s="50">
        <v>1017.47</v>
      </c>
      <c r="F543" s="2">
        <f t="shared" si="134"/>
        <v>1787450.5972</v>
      </c>
      <c r="G543" s="56">
        <v>881393.87</v>
      </c>
      <c r="H543" s="55">
        <v>164914</v>
      </c>
      <c r="I543" s="34">
        <f t="shared" si="123"/>
        <v>123685.5</v>
      </c>
      <c r="J543" s="35">
        <v>83541</v>
      </c>
      <c r="K543" s="35">
        <v>58238</v>
      </c>
      <c r="L543" s="35">
        <v>204186</v>
      </c>
      <c r="M543" s="35">
        <v>257782</v>
      </c>
      <c r="N543" s="2">
        <f t="shared" si="124"/>
        <v>1608826.37</v>
      </c>
      <c r="O543" s="4">
        <f t="shared" si="136"/>
        <v>178624</v>
      </c>
      <c r="P543" s="52">
        <v>204</v>
      </c>
      <c r="Q543" s="52">
        <v>141</v>
      </c>
      <c r="R543" s="4">
        <f t="shared" si="125"/>
        <v>39982</v>
      </c>
      <c r="S543" s="6">
        <f t="shared" si="135"/>
        <v>85416.606499999994</v>
      </c>
      <c r="T543" s="57">
        <v>51251007</v>
      </c>
      <c r="U543" s="6">
        <f t="shared" si="126"/>
        <v>51251.006999999998</v>
      </c>
      <c r="V543" s="6">
        <f t="shared" si="127"/>
        <v>34165.599499999997</v>
      </c>
      <c r="W543" s="4">
        <f t="shared" si="128"/>
        <v>683312</v>
      </c>
      <c r="X543" s="19">
        <f t="shared" si="129"/>
        <v>901918</v>
      </c>
      <c r="Y543" s="20">
        <v>0</v>
      </c>
      <c r="Z543" s="18">
        <v>0</v>
      </c>
      <c r="AA543" s="4">
        <f t="shared" si="130"/>
        <v>901918</v>
      </c>
      <c r="AB543" s="20"/>
      <c r="AC543" s="20"/>
      <c r="AD543" s="20"/>
      <c r="AE543" s="20"/>
      <c r="AF543" s="20"/>
      <c r="AG543" s="20"/>
      <c r="AH543" s="53">
        <v>0</v>
      </c>
      <c r="AI543" s="53">
        <v>0</v>
      </c>
      <c r="AJ543" s="22"/>
      <c r="AK543" s="28">
        <f t="shared" si="131"/>
        <v>901918</v>
      </c>
      <c r="AL543" s="30" t="str">
        <f t="shared" si="132"/>
        <v xml:space="preserve"> </v>
      </c>
      <c r="AM543" s="30" t="str">
        <f t="shared" si="133"/>
        <v xml:space="preserve"> </v>
      </c>
    </row>
    <row r="544" spans="1:39" ht="17.100000000000001" customHeight="1">
      <c r="A544" s="8" t="s">
        <v>121</v>
      </c>
      <c r="B544" s="8" t="s">
        <v>829</v>
      </c>
      <c r="C544" s="8" t="s">
        <v>96</v>
      </c>
      <c r="D544" s="8" t="s">
        <v>832</v>
      </c>
      <c r="E544" s="50">
        <v>604.70000000000005</v>
      </c>
      <c r="F544" s="2">
        <f t="shared" si="134"/>
        <v>1062312.7720000001</v>
      </c>
      <c r="G544" s="56">
        <v>729817.07</v>
      </c>
      <c r="H544" s="55">
        <v>89764</v>
      </c>
      <c r="I544" s="34">
        <f t="shared" si="123"/>
        <v>67323</v>
      </c>
      <c r="J544" s="35">
        <v>45436</v>
      </c>
      <c r="K544" s="35">
        <v>31754</v>
      </c>
      <c r="L544" s="35">
        <v>112080</v>
      </c>
      <c r="M544" s="35">
        <v>112649</v>
      </c>
      <c r="N544" s="2">
        <f t="shared" si="124"/>
        <v>1099059.0699999998</v>
      </c>
      <c r="O544" s="4">
        <f t="shared" si="136"/>
        <v>0</v>
      </c>
      <c r="P544" s="52">
        <v>205</v>
      </c>
      <c r="Q544" s="52">
        <v>117</v>
      </c>
      <c r="R544" s="4">
        <f t="shared" si="125"/>
        <v>33339</v>
      </c>
      <c r="S544" s="6">
        <f t="shared" si="135"/>
        <v>50764.565000000002</v>
      </c>
      <c r="T544" s="57">
        <v>41713015</v>
      </c>
      <c r="U544" s="6">
        <f t="shared" si="126"/>
        <v>41713.014999999999</v>
      </c>
      <c r="V544" s="6">
        <f t="shared" si="127"/>
        <v>9051.5500000000029</v>
      </c>
      <c r="W544" s="4">
        <f t="shared" si="128"/>
        <v>181031</v>
      </c>
      <c r="X544" s="19">
        <f t="shared" si="129"/>
        <v>214370</v>
      </c>
      <c r="Y544" s="20">
        <v>0</v>
      </c>
      <c r="Z544" s="18">
        <v>0</v>
      </c>
      <c r="AA544" s="4">
        <f t="shared" si="130"/>
        <v>214370</v>
      </c>
      <c r="AB544" s="20"/>
      <c r="AC544" s="20"/>
      <c r="AD544" s="20"/>
      <c r="AE544" s="20"/>
      <c r="AF544" s="20"/>
      <c r="AG544" s="20"/>
      <c r="AH544" s="53">
        <v>0</v>
      </c>
      <c r="AI544" s="53">
        <v>0</v>
      </c>
      <c r="AJ544" s="22"/>
      <c r="AK544" s="28">
        <f t="shared" si="131"/>
        <v>214370</v>
      </c>
      <c r="AL544" s="30">
        <f t="shared" si="132"/>
        <v>1</v>
      </c>
      <c r="AM544" s="30" t="str">
        <f t="shared" si="133"/>
        <v xml:space="preserve"> </v>
      </c>
    </row>
    <row r="545" spans="1:39" ht="17.100000000000001" customHeight="1">
      <c r="A545" s="8" t="s">
        <v>121</v>
      </c>
      <c r="B545" s="8" t="s">
        <v>829</v>
      </c>
      <c r="C545" s="8" t="s">
        <v>222</v>
      </c>
      <c r="D545" s="8" t="s">
        <v>833</v>
      </c>
      <c r="E545" s="50">
        <v>287.8</v>
      </c>
      <c r="F545" s="2">
        <f t="shared" si="134"/>
        <v>505595.52799999999</v>
      </c>
      <c r="G545" s="56">
        <v>469323.02999999997</v>
      </c>
      <c r="H545" s="55">
        <v>41686</v>
      </c>
      <c r="I545" s="34">
        <f t="shared" si="123"/>
        <v>31264.5</v>
      </c>
      <c r="J545" s="35">
        <v>21094</v>
      </c>
      <c r="K545" s="35">
        <v>14756</v>
      </c>
      <c r="L545" s="35">
        <v>51991</v>
      </c>
      <c r="M545" s="35">
        <v>114980</v>
      </c>
      <c r="N545" s="2">
        <f t="shared" si="124"/>
        <v>703408.53</v>
      </c>
      <c r="O545" s="4">
        <f t="shared" si="136"/>
        <v>0</v>
      </c>
      <c r="P545" s="52">
        <v>67</v>
      </c>
      <c r="Q545" s="52">
        <v>167</v>
      </c>
      <c r="R545" s="4">
        <f t="shared" si="125"/>
        <v>15553</v>
      </c>
      <c r="S545" s="6">
        <f t="shared" si="135"/>
        <v>24160.81</v>
      </c>
      <c r="T545" s="57">
        <v>30233004</v>
      </c>
      <c r="U545" s="6">
        <f t="shared" si="126"/>
        <v>30233.004000000001</v>
      </c>
      <c r="V545" s="6">
        <f t="shared" si="127"/>
        <v>0</v>
      </c>
      <c r="W545" s="4">
        <f t="shared" si="128"/>
        <v>0</v>
      </c>
      <c r="X545" s="19">
        <f t="shared" si="129"/>
        <v>15553</v>
      </c>
      <c r="Y545" s="20">
        <v>0</v>
      </c>
      <c r="Z545" s="18">
        <v>0</v>
      </c>
      <c r="AA545" s="4">
        <f t="shared" si="130"/>
        <v>15553</v>
      </c>
      <c r="AB545" s="20"/>
      <c r="AC545" s="20"/>
      <c r="AD545" s="20"/>
      <c r="AE545" s="20"/>
      <c r="AF545" s="20"/>
      <c r="AG545" s="20"/>
      <c r="AH545" s="53">
        <v>0</v>
      </c>
      <c r="AI545" s="53">
        <v>0</v>
      </c>
      <c r="AJ545" s="22"/>
      <c r="AK545" s="28">
        <f t="shared" si="131"/>
        <v>15553</v>
      </c>
      <c r="AL545" s="30">
        <f t="shared" si="132"/>
        <v>1</v>
      </c>
      <c r="AM545" s="30">
        <f t="shared" si="133"/>
        <v>1</v>
      </c>
    </row>
    <row r="546" spans="1:39" ht="17.100000000000001" customHeight="1">
      <c r="A546" s="8"/>
      <c r="E546" s="17"/>
      <c r="G546" s="48"/>
      <c r="H546" s="51"/>
      <c r="J546" s="35"/>
      <c r="K546" s="35"/>
      <c r="L546" s="35"/>
      <c r="M546" s="35"/>
      <c r="P546" s="40"/>
      <c r="Q546" s="40"/>
      <c r="T546" s="47"/>
      <c r="Y546" s="20"/>
      <c r="Z546" s="18"/>
      <c r="AB546" s="20"/>
      <c r="AC546" s="20"/>
      <c r="AD546" s="20"/>
      <c r="AE546" s="20"/>
      <c r="AF546" s="20"/>
      <c r="AG546" s="20"/>
      <c r="AH546" s="22"/>
      <c r="AI546" s="22"/>
      <c r="AJ546" s="22"/>
      <c r="AK546" s="28"/>
      <c r="AL546" s="30"/>
      <c r="AM546" s="30"/>
    </row>
    <row r="547" spans="1:39" s="21" customFormat="1" ht="84.75" customHeight="1">
      <c r="A547" s="8">
        <f>COUNTA(A4:A545)</f>
        <v>542</v>
      </c>
      <c r="B547" s="8" t="s">
        <v>937</v>
      </c>
      <c r="C547" s="8"/>
      <c r="D547" s="8"/>
      <c r="E547" s="23">
        <f t="shared" ref="E547:M547" si="137">SUM(E4:E546)</f>
        <v>1164306.0199999989</v>
      </c>
      <c r="F547" s="23">
        <f>SUM(F4:F546)</f>
        <v>2045406243.6952</v>
      </c>
      <c r="G547" s="23">
        <f t="shared" si="137"/>
        <v>563752166.86999977</v>
      </c>
      <c r="H547" s="41">
        <f t="shared" si="137"/>
        <v>141095556</v>
      </c>
      <c r="I547" s="42">
        <f t="shared" si="137"/>
        <v>105821667</v>
      </c>
      <c r="J547" s="41">
        <f t="shared" si="137"/>
        <v>103430613</v>
      </c>
      <c r="K547" s="41">
        <f t="shared" si="137"/>
        <v>81554526</v>
      </c>
      <c r="L547" s="41">
        <f t="shared" si="137"/>
        <v>245031149</v>
      </c>
      <c r="M547" s="41">
        <f t="shared" si="137"/>
        <v>41099040</v>
      </c>
      <c r="N547" s="23">
        <f>SUM(N4:N546)</f>
        <v>1140689161.8700004</v>
      </c>
      <c r="O547" s="24">
        <f>SUM(O4:O546)</f>
        <v>962799560</v>
      </c>
      <c r="P547" s="24">
        <f t="shared" ref="P547:R547" si="138">SUM(P4:P546)</f>
        <v>402662</v>
      </c>
      <c r="Q547" s="24">
        <f t="shared" si="138"/>
        <v>39630</v>
      </c>
      <c r="R547" s="24">
        <f t="shared" si="138"/>
        <v>25949072</v>
      </c>
      <c r="S547" s="25">
        <f t="shared" ref="S547:X547" si="139">SUM(S4:S546)</f>
        <v>97743490.378999993</v>
      </c>
      <c r="T547" s="24">
        <f t="shared" si="139"/>
        <v>34838620104</v>
      </c>
      <c r="U547" s="25">
        <f t="shared" si="139"/>
        <v>34838620.103999987</v>
      </c>
      <c r="V547" s="25">
        <f t="shared" si="139"/>
        <v>64170236.081000008</v>
      </c>
      <c r="W547" s="24">
        <f t="shared" si="139"/>
        <v>1283404723</v>
      </c>
      <c r="X547" s="24">
        <f t="shared" si="139"/>
        <v>2272153355</v>
      </c>
      <c r="Y547" s="24">
        <f t="shared" ref="Y547:AK547" si="140">SUM(Y4:Y546)</f>
        <v>40471</v>
      </c>
      <c r="Z547" s="24">
        <f t="shared" si="140"/>
        <v>40471</v>
      </c>
      <c r="AA547" s="24">
        <f t="shared" si="140"/>
        <v>2272193826</v>
      </c>
      <c r="AB547" s="24">
        <f t="shared" si="140"/>
        <v>12508</v>
      </c>
      <c r="AC547" s="24">
        <f t="shared" si="140"/>
        <v>78000</v>
      </c>
      <c r="AD547" s="24">
        <f t="shared" si="140"/>
        <v>250567</v>
      </c>
      <c r="AE547" s="24">
        <f t="shared" si="140"/>
        <v>0</v>
      </c>
      <c r="AF547" s="24">
        <f t="shared" si="140"/>
        <v>108539</v>
      </c>
      <c r="AG547" s="24">
        <f t="shared" si="140"/>
        <v>203860</v>
      </c>
      <c r="AH547" s="24">
        <f t="shared" si="140"/>
        <v>322004</v>
      </c>
      <c r="AI547" s="24">
        <f t="shared" si="140"/>
        <v>59887</v>
      </c>
      <c r="AJ547" s="24">
        <f t="shared" si="140"/>
        <v>41057</v>
      </c>
      <c r="AK547" s="29">
        <f t="shared" si="140"/>
        <v>2271843526</v>
      </c>
      <c r="AL547" s="31">
        <f>COUNTIF(AL4:AL545,1)</f>
        <v>72</v>
      </c>
      <c r="AM547" s="31">
        <f>COUNTIF(AM4:AM545,1)</f>
        <v>38</v>
      </c>
    </row>
  </sheetData>
  <mergeCells count="11">
    <mergeCell ref="AG1:AG3"/>
    <mergeCell ref="AB1:AB3"/>
    <mergeCell ref="AC1:AC3"/>
    <mergeCell ref="AD1:AD3"/>
    <mergeCell ref="AE1:AE3"/>
    <mergeCell ref="AF1:AF3"/>
    <mergeCell ref="AJ1:AJ3"/>
    <mergeCell ref="AL1:AL3"/>
    <mergeCell ref="AM1:AM3"/>
    <mergeCell ref="AH1:AH3"/>
    <mergeCell ref="AI1:AI3"/>
  </mergeCells>
  <printOptions horizontalCentered="1" gridLines="1"/>
  <pageMargins left="0.12" right="0.12" top="0.4" bottom="0.37" header="0.24" footer="0.24"/>
  <pageSetup paperSize="17" scale="60" pageOrder="overThenDown" orientation="landscape" r:id="rId1"/>
  <headerFooter alignWithMargins="0">
    <oddHeader xml:space="preserve">&amp;C&amp;"Times,Regular"&amp;F &amp;R&amp;"Times,Regular"06/10
/19
</oddHeader>
    <oddFooter>&amp;L&amp;A&amp;C&amp;"Times,Regular"Page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Adj Mid 061019</vt:lpstr>
      <vt:lpstr>'Adj Mid 061019'!Print_Area</vt:lpstr>
      <vt:lpstr>'Adj Mid 061019'!Print_Titles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Windows User</cp:lastModifiedBy>
  <cp:lastPrinted>2019-06-20T13:11:18Z</cp:lastPrinted>
  <dcterms:created xsi:type="dcterms:W3CDTF">2004-06-14T13:04:16Z</dcterms:created>
  <dcterms:modified xsi:type="dcterms:W3CDTF">2019-06-20T13:28:47Z</dcterms:modified>
</cp:coreProperties>
</file>